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860" tabRatio="919" firstSheet="1" activeTab="1"/>
  </bookViews>
  <sheets>
    <sheet name="Macro1" sheetId="1" state="veryHidden" r:id="rId1"/>
    <sheet name="封面" sheetId="2" r:id="rId2"/>
    <sheet name="目录" sheetId="3" r:id="rId3"/>
    <sheet name="一般公共预算" sheetId="4" r:id="rId4"/>
    <sheet name="1全区一般收入" sheetId="5" r:id="rId5"/>
    <sheet name="2全区一般支出" sheetId="6" r:id="rId6"/>
    <sheet name="3区级一般收入" sheetId="7" r:id="rId7"/>
    <sheet name="4区级一般支出" sheetId="8" r:id="rId8"/>
    <sheet name="5一般功能明细" sheetId="9" r:id="rId9"/>
    <sheet name="6-1一般经济明细" sheetId="10" r:id="rId10"/>
    <sheet name="6-2一般基本经济明细" sheetId="11" r:id="rId11"/>
    <sheet name="7一般税收返还和转移支付" sheetId="12" r:id="rId12"/>
    <sheet name="8一般转移支付分地区" sheetId="13" r:id="rId13"/>
    <sheet name="9专项转移支付明细表" sheetId="14" r:id="rId14"/>
    <sheet name="10一般债务限额和余额" sheetId="15" r:id="rId15"/>
    <sheet name="政府性基金预算" sheetId="16" r:id="rId16"/>
    <sheet name="11全区基金收入" sheetId="17" r:id="rId17"/>
    <sheet name="12全区基金支出" sheetId="18" r:id="rId18"/>
    <sheet name="13区级基金收入" sheetId="19" r:id="rId19"/>
    <sheet name="14区级基金支出" sheetId="20" r:id="rId20"/>
    <sheet name="15区级基金支出明细" sheetId="21" r:id="rId21"/>
    <sheet name="16基金转移支付" sheetId="22" r:id="rId22"/>
    <sheet name="17政府性基金专项转移支付明细" sheetId="23" r:id="rId23"/>
    <sheet name="18专项债务限额和余额" sheetId="24" r:id="rId24"/>
    <sheet name="国有资本经营预算" sheetId="25" r:id="rId25"/>
    <sheet name="19国资全区收入" sheetId="26" r:id="rId26"/>
    <sheet name="20国资全区支出" sheetId="27" r:id="rId27"/>
    <sheet name="21国资区级收入" sheetId="28" r:id="rId28"/>
    <sheet name="22国资区级支出" sheetId="29" r:id="rId29"/>
    <sheet name="23国资区级支出明细表" sheetId="30" r:id="rId30"/>
    <sheet name="24国资转移支付" sheetId="31" r:id="rId31"/>
    <sheet name="社会保险基金预算" sheetId="32" r:id="rId32"/>
    <sheet name="25社会保险收入" sheetId="33" r:id="rId33"/>
    <sheet name="26社会保险支出" sheetId="34" r:id="rId34"/>
    <sheet name="政府债务" sheetId="35" r:id="rId35"/>
    <sheet name="27债务发行还本付息" sheetId="36" r:id="rId36"/>
  </sheets>
  <definedNames>
    <definedName name="_xlnm._FilterDatabase" localSheetId="20" hidden="1">'15区级基金支出明细'!$A$3:$D$3</definedName>
    <definedName name="_xlnm._FilterDatabase" localSheetId="32" hidden="1">'25社会保险收入'!$A$3:$E$14</definedName>
    <definedName name="_xlnm._FilterDatabase" localSheetId="33" hidden="1">'26社会保险支出'!$A$3:$E$12</definedName>
    <definedName name="_xlnm._FilterDatabase" localSheetId="8" hidden="1">'5一般功能明细'!#REF!</definedName>
    <definedName name="_xlnm._FilterDatabase" localSheetId="9" hidden="1">'6-1一般经济明细'!$A$1:$B$3</definedName>
    <definedName name="_xlnm._FilterDatabase" localSheetId="10" hidden="1">'6-2一般基本经济明细'!$A$1:$B$3</definedName>
    <definedName name="_Order1" hidden="1">255</definedName>
    <definedName name="_Order2" hidden="1">255</definedName>
    <definedName name="a" localSheetId="21">#REF!</definedName>
    <definedName name="a" localSheetId="22">#REF!</definedName>
    <definedName name="a" localSheetId="27">#REF!</definedName>
    <definedName name="a" localSheetId="28">#REF!</definedName>
    <definedName name="a" localSheetId="30">#REF!</definedName>
    <definedName name="a" localSheetId="9">#REF!</definedName>
    <definedName name="a" localSheetId="11">#REF!</definedName>
    <definedName name="a" localSheetId="12">#REF!</definedName>
    <definedName name="a" localSheetId="13">#REF!</definedName>
    <definedName name="a">#REF!</definedName>
    <definedName name="aaaa" localSheetId="21">#REF!</definedName>
    <definedName name="aaaa" localSheetId="22">#REF!</definedName>
    <definedName name="aaaa" localSheetId="4">#REF!</definedName>
    <definedName name="aaaa" localSheetId="27">#REF!</definedName>
    <definedName name="aaaa" localSheetId="28">#REF!</definedName>
    <definedName name="aaaa" localSheetId="30">#REF!</definedName>
    <definedName name="aaaa" localSheetId="6">#REF!</definedName>
    <definedName name="aaaa" localSheetId="8">#REF!</definedName>
    <definedName name="aaaa" localSheetId="9">#REF!</definedName>
    <definedName name="aaaa" localSheetId="11">#REF!</definedName>
    <definedName name="aaaa" localSheetId="12">#REF!</definedName>
    <definedName name="aaaa" localSheetId="13">#REF!</definedName>
    <definedName name="aaaa" localSheetId="24">#REF!</definedName>
    <definedName name="aaaa" localSheetId="31">#REF!</definedName>
    <definedName name="aaaa" localSheetId="3">#REF!</definedName>
    <definedName name="aaaa" localSheetId="15">#REF!</definedName>
    <definedName name="aaaa">#REF!</definedName>
    <definedName name="Auto_Activate" localSheetId="14" hidden="1">Macro1!$A$2</definedName>
    <definedName name="Auto_Activate" localSheetId="16" hidden="1">Macro1!$A$2</definedName>
    <definedName name="Auto_Activate" localSheetId="17" hidden="1">Macro1!$A$2</definedName>
    <definedName name="Auto_Activate" localSheetId="18" hidden="1">Macro1!$A$2</definedName>
    <definedName name="Auto_Activate" localSheetId="19" hidden="1">Macro1!$A$2</definedName>
    <definedName name="Auto_Activate" localSheetId="20" hidden="1">Macro1!$A$2</definedName>
    <definedName name="Auto_Activate" localSheetId="21" hidden="1">Macro1!$A$2</definedName>
    <definedName name="Auto_Activate" localSheetId="22" hidden="1">Macro1!$A$2</definedName>
    <definedName name="Auto_Activate" localSheetId="23" hidden="1">Macro1!$A$2</definedName>
    <definedName name="Auto_Activate" localSheetId="25" hidden="1">Macro1!$A$2</definedName>
    <definedName name="Auto_Activate" localSheetId="4" hidden="1">Macro1!$A$2</definedName>
    <definedName name="Auto_Activate" localSheetId="26" hidden="1">Macro1!$A$2</definedName>
    <definedName name="Auto_Activate" localSheetId="27" hidden="1">Macro1!$A$2</definedName>
    <definedName name="Auto_Activate" localSheetId="28" hidden="1">Macro1!$A$2</definedName>
    <definedName name="Auto_Activate" localSheetId="30" hidden="1">Macro1!$A$2</definedName>
    <definedName name="Auto_Activate" localSheetId="32" hidden="1">Macro1!$A$2</definedName>
    <definedName name="Auto_Activate" localSheetId="33" hidden="1">Macro1!$A$2</definedName>
    <definedName name="Auto_Activate" localSheetId="5" hidden="1">Macro1!$A$2</definedName>
    <definedName name="Auto_Activate" localSheetId="6" hidden="1">Macro1!$A$2</definedName>
    <definedName name="Auto_Activate" localSheetId="7" hidden="1">Macro1!$A$2</definedName>
    <definedName name="Auto_Activate" localSheetId="8" hidden="1">Macro1!$A$2</definedName>
    <definedName name="Auto_Activate" localSheetId="11" hidden="1">Macro1!$A$2</definedName>
    <definedName name="Auto_Activate" localSheetId="12" hidden="1">Macro1!$A$2</definedName>
    <definedName name="Auto_Activate" localSheetId="13" hidden="1">Macro1!$A$2</definedName>
    <definedName name="Auto_Activate" localSheetId="0" hidden="1">Macro1!$A$2</definedName>
    <definedName name="Auto_Activate" localSheetId="1" hidden="1">Macro1!$A$2</definedName>
    <definedName name="Auto_Activate" localSheetId="24" hidden="1">Macro1!$A$2</definedName>
    <definedName name="Auto_Activate" localSheetId="31" hidden="1">Macro1!$A$2</definedName>
    <definedName name="Auto_Activate" localSheetId="3" hidden="1">Macro1!$A$2</definedName>
    <definedName name="Auto_Activate" localSheetId="15" hidden="1">Macro1!$A$2</definedName>
    <definedName name="bbb" localSheetId="21">#REF!</definedName>
    <definedName name="bbb" localSheetId="22">#REF!</definedName>
    <definedName name="bbb" localSheetId="4">#REF!</definedName>
    <definedName name="bbb" localSheetId="27">#REF!</definedName>
    <definedName name="bbb" localSheetId="28">#REF!</definedName>
    <definedName name="bbb" localSheetId="30">#REF!</definedName>
    <definedName name="bbb" localSheetId="6">#REF!</definedName>
    <definedName name="bbb" localSheetId="9">#REF!</definedName>
    <definedName name="bbb" localSheetId="11">#REF!</definedName>
    <definedName name="bbb" localSheetId="12">#REF!</definedName>
    <definedName name="bbb" localSheetId="13">#REF!</definedName>
    <definedName name="bbb">#REF!</definedName>
    <definedName name="ccc" localSheetId="20">#REF!</definedName>
    <definedName name="ccc" localSheetId="21">#REF!</definedName>
    <definedName name="ccc" localSheetId="22">#REF!</definedName>
    <definedName name="ccc" localSheetId="4">#REF!</definedName>
    <definedName name="ccc" localSheetId="27">#REF!</definedName>
    <definedName name="ccc" localSheetId="28">#REF!</definedName>
    <definedName name="ccc" localSheetId="30">#REF!</definedName>
    <definedName name="ccc" localSheetId="6">#REF!</definedName>
    <definedName name="ccc" localSheetId="8">#REF!</definedName>
    <definedName name="ccc" localSheetId="9">#REF!</definedName>
    <definedName name="ccc" localSheetId="11">#REF!</definedName>
    <definedName name="ccc" localSheetId="12">#REF!</definedName>
    <definedName name="ccc" localSheetId="13">#REF!</definedName>
    <definedName name="ccc" localSheetId="3">#REF!</definedName>
    <definedName name="ccc" localSheetId="15">#REF!</definedName>
    <definedName name="ccc">#REF!</definedName>
    <definedName name="_xlnm.Criteria" localSheetId="8">'5一般功能明细'!#REF!</definedName>
    <definedName name="Database" localSheetId="22" hidden="1">#REF!</definedName>
    <definedName name="Database" localSheetId="27" hidden="1">#REF!</definedName>
    <definedName name="Database" localSheetId="28" hidden="1">#REF!</definedName>
    <definedName name="Database" localSheetId="12" hidden="1">#REF!</definedName>
    <definedName name="Database" localSheetId="24" hidden="1">#REF!</definedName>
    <definedName name="Database" localSheetId="31" hidden="1">#REF!</definedName>
    <definedName name="Database" localSheetId="3" hidden="1">#REF!</definedName>
    <definedName name="Database" localSheetId="15" hidden="1">#REF!</definedName>
    <definedName name="Database" hidden="1">#REF!</definedName>
    <definedName name="database2" localSheetId="21">#REF!</definedName>
    <definedName name="database2" localSheetId="22">#REF!</definedName>
    <definedName name="database2" localSheetId="27">#REF!</definedName>
    <definedName name="database2" localSheetId="28">#REF!</definedName>
    <definedName name="database2" localSheetId="30">#REF!</definedName>
    <definedName name="database2" localSheetId="8">#REF!</definedName>
    <definedName name="database2" localSheetId="9">#REF!</definedName>
    <definedName name="database2" localSheetId="11">#REF!</definedName>
    <definedName name="database2" localSheetId="12">#REF!</definedName>
    <definedName name="database2" localSheetId="13">#REF!</definedName>
    <definedName name="database2" localSheetId="24">#REF!</definedName>
    <definedName name="database2" localSheetId="31">#REF!</definedName>
    <definedName name="database2" localSheetId="3">#REF!</definedName>
    <definedName name="database2" localSheetId="15">#REF!</definedName>
    <definedName name="database2">#REF!</definedName>
    <definedName name="database3" localSheetId="21">#REF!</definedName>
    <definedName name="database3" localSheetId="22">#REF!</definedName>
    <definedName name="database3" localSheetId="27">#REF!</definedName>
    <definedName name="database3" localSheetId="28">#REF!</definedName>
    <definedName name="database3" localSheetId="30">#REF!</definedName>
    <definedName name="database3" localSheetId="9">#REF!</definedName>
    <definedName name="database3" localSheetId="11">#REF!</definedName>
    <definedName name="database3" localSheetId="12">#REF!</definedName>
    <definedName name="database3" localSheetId="13">#REF!</definedName>
    <definedName name="database3">#REF!</definedName>
    <definedName name="fg" localSheetId="21">#REF!</definedName>
    <definedName name="fg" localSheetId="22">#REF!</definedName>
    <definedName name="fg" localSheetId="27">#REF!</definedName>
    <definedName name="fg" localSheetId="28">#REF!</definedName>
    <definedName name="fg" localSheetId="30">#REF!</definedName>
    <definedName name="fg" localSheetId="8">#REF!</definedName>
    <definedName name="fg" localSheetId="9">#REF!</definedName>
    <definedName name="fg" localSheetId="11">#REF!</definedName>
    <definedName name="fg" localSheetId="12">#REF!</definedName>
    <definedName name="fg" localSheetId="13">#REF!</definedName>
    <definedName name="fg" localSheetId="24">#REF!</definedName>
    <definedName name="fg" localSheetId="31">#REF!</definedName>
    <definedName name="fg" localSheetId="3">#REF!</definedName>
    <definedName name="fg" localSheetId="15">#REF!</definedName>
    <definedName name="fg">#REF!</definedName>
    <definedName name="hhhh" localSheetId="21">#REF!</definedName>
    <definedName name="hhhh" localSheetId="22">#REF!</definedName>
    <definedName name="hhhh" localSheetId="27">#REF!</definedName>
    <definedName name="hhhh" localSheetId="28">#REF!</definedName>
    <definedName name="hhhh" localSheetId="30">#REF!</definedName>
    <definedName name="hhhh" localSheetId="8">#REF!</definedName>
    <definedName name="hhhh" localSheetId="9">#REF!</definedName>
    <definedName name="hhhh" localSheetId="11">#REF!</definedName>
    <definedName name="hhhh" localSheetId="12">#REF!</definedName>
    <definedName name="hhhh" localSheetId="13">#REF!</definedName>
    <definedName name="hhhh" localSheetId="24">#REF!</definedName>
    <definedName name="hhhh" localSheetId="31">#REF!</definedName>
    <definedName name="hhhh" localSheetId="3">#REF!</definedName>
    <definedName name="hhhh" localSheetId="15">#REF!</definedName>
    <definedName name="hhhh">#REF!</definedName>
    <definedName name="kkkk" localSheetId="21">#REF!</definedName>
    <definedName name="kkkk" localSheetId="22">#REF!</definedName>
    <definedName name="kkkk" localSheetId="27">#REF!</definedName>
    <definedName name="kkkk" localSheetId="28">#REF!</definedName>
    <definedName name="kkkk" localSheetId="30">#REF!</definedName>
    <definedName name="kkkk" localSheetId="9">#REF!</definedName>
    <definedName name="kkkk" localSheetId="11">#REF!</definedName>
    <definedName name="kkkk" localSheetId="12">#REF!</definedName>
    <definedName name="kkkk" localSheetId="13">#REF!</definedName>
    <definedName name="kkkk">#REF!</definedName>
    <definedName name="_xlnm.Print_Area" localSheetId="14">'10一般债务限额和余额'!$A$1:$D$9</definedName>
    <definedName name="_xlnm.Print_Area" localSheetId="16">'11全区基金收入'!#REF!</definedName>
    <definedName name="_xlnm.Print_Area" localSheetId="17">'12全区基金支出'!#REF!</definedName>
    <definedName name="_xlnm.Print_Area" localSheetId="18">'13区级基金收入'!#REF!</definedName>
    <definedName name="_xlnm.Print_Area" localSheetId="19">'14区级基金支出'!#REF!</definedName>
    <definedName name="_xlnm.Print_Area" localSheetId="20">'15区级基金支出明细'!$A$1:$D$3</definedName>
    <definedName name="_xlnm.Print_Area" localSheetId="21">'16基金转移支付'!$A$1:$F$14</definedName>
    <definedName name="_xlnm.Print_Area" localSheetId="23">'18专项债务限额和余额'!$A$1:$D$9</definedName>
    <definedName name="_xlnm.Print_Area" localSheetId="25">'19国资全区收入'!#REF!</definedName>
    <definedName name="_xlnm.Print_Area" localSheetId="4">'1全区一般收入'!#REF!</definedName>
    <definedName name="_xlnm.Print_Area" localSheetId="26">'20国资全区支出'!#REF!</definedName>
    <definedName name="_xlnm.Print_Area" localSheetId="27">'21国资区级收入'!#REF!</definedName>
    <definedName name="_xlnm.Print_Area" localSheetId="28">'22国资区级支出'!#REF!</definedName>
    <definedName name="_xlnm.Print_Area" localSheetId="30">'24国资转移支付'!$A$1:$F$14</definedName>
    <definedName name="_xlnm.Print_Area" localSheetId="32">'25社会保险收入'!$A$1:$E$37</definedName>
    <definedName name="_xlnm.Print_Area" localSheetId="33">'26社会保险支出'!$A$1:$E$24</definedName>
    <definedName name="_xlnm.Print_Area" localSheetId="5">'2全区一般支出'!#REF!</definedName>
    <definedName name="_xlnm.Print_Area" localSheetId="6">'3区级一般收入'!#REF!</definedName>
    <definedName name="_xlnm.Print_Area" localSheetId="7">'4区级一般支出'!#REF!</definedName>
    <definedName name="_xlnm.Print_Area" localSheetId="8">'5一般功能明细'!#REF!</definedName>
    <definedName name="_xlnm.Print_Area" localSheetId="9">'6-1一般经济明细'!$A$1:$B$3</definedName>
    <definedName name="_xlnm.Print_Area" localSheetId="11">'7一般税收返还和转移支付'!$A$1:$F$18</definedName>
    <definedName name="_xlnm.Print_Area" localSheetId="12">'8一般转移支付分地区'!$A$1:$C$10</definedName>
    <definedName name="_xlnm.Print_Area" localSheetId="24">国有资本经营预算!$A$1:$K$25</definedName>
    <definedName name="_xlnm.Print_Area" localSheetId="31">社会保险基金预算!$A$1:$K$25</definedName>
    <definedName name="_xlnm.Print_Area" localSheetId="3">一般公共预算!$A$1:$K$25</definedName>
    <definedName name="_xlnm.Print_Area" localSheetId="15">政府性基金预算!$A$1:$K$25</definedName>
    <definedName name="_xlnm.Print_Area">#REF!</definedName>
    <definedName name="Print_Area_MI" localSheetId="21">#REF!</definedName>
    <definedName name="Print_Area_MI" localSheetId="22">#REF!</definedName>
    <definedName name="Print_Area_MI" localSheetId="27">#REF!</definedName>
    <definedName name="Print_Area_MI" localSheetId="28">#REF!</definedName>
    <definedName name="Print_Area_MI" localSheetId="30">#REF!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3">#REF!</definedName>
    <definedName name="Print_Area_MI" localSheetId="24">#REF!</definedName>
    <definedName name="Print_Area_MI" localSheetId="31">#REF!</definedName>
    <definedName name="Print_Area_MI" localSheetId="3">#REF!</definedName>
    <definedName name="Print_Area_MI" localSheetId="15">#REF!</definedName>
    <definedName name="Print_Area_MI">#REF!</definedName>
    <definedName name="_xlnm.Print_Titles" localSheetId="14">'10一般债务限额和余额'!$1:$4</definedName>
    <definedName name="_xlnm.Print_Titles" localSheetId="16">'11全区基金收入'!#REF!</definedName>
    <definedName name="_xlnm.Print_Titles" localSheetId="17">'12全区基金支出'!#REF!</definedName>
    <definedName name="_xlnm.Print_Titles" localSheetId="18">'13区级基金收入'!#REF!</definedName>
    <definedName name="_xlnm.Print_Titles" localSheetId="19">'14区级基金支出'!#REF!</definedName>
    <definedName name="_xlnm.Print_Titles" localSheetId="20">'15区级基金支出明细'!$1:$3</definedName>
    <definedName name="_xlnm.Print_Titles" localSheetId="21">'16基金转移支付'!$1:$4</definedName>
    <definedName name="_xlnm.Print_Titles" localSheetId="23">'18专项债务限额和余额'!$1:$4</definedName>
    <definedName name="_xlnm.Print_Titles" localSheetId="25">'19国资全区收入'!#REF!</definedName>
    <definedName name="_xlnm.Print_Titles" localSheetId="4">'1全区一般收入'!#REF!</definedName>
    <definedName name="_xlnm.Print_Titles" localSheetId="26">'20国资全区支出'!#REF!</definedName>
    <definedName name="_xlnm.Print_Titles" localSheetId="27">'21国资区级收入'!#REF!</definedName>
    <definedName name="_xlnm.Print_Titles" localSheetId="28">'22国资区级支出'!#REF!</definedName>
    <definedName name="_xlnm.Print_Titles" localSheetId="30">'24国资转移支付'!$1:$4</definedName>
    <definedName name="_xlnm.Print_Titles" localSheetId="32">'25社会保险收入'!$1:$4</definedName>
    <definedName name="_xlnm.Print_Titles" localSheetId="33">'26社会保险支出'!$1:$4</definedName>
    <definedName name="_xlnm.Print_Titles" localSheetId="5">'2全区一般支出'!#REF!</definedName>
    <definedName name="_xlnm.Print_Titles" localSheetId="6">'3区级一般收入'!#REF!</definedName>
    <definedName name="_xlnm.Print_Titles" localSheetId="7">'4区级一般支出'!#REF!</definedName>
    <definedName name="_xlnm.Print_Titles" localSheetId="8">'5一般功能明细'!#REF!</definedName>
    <definedName name="_xlnm.Print_Titles" localSheetId="9">'6-1一般经济明细'!$1:$3</definedName>
    <definedName name="_xlnm.Print_Titles" localSheetId="11">'7一般税收返还和转移支付'!$1:$4</definedName>
    <definedName name="_xlnm.Print_Titles" localSheetId="12">'8一般转移支付分地区'!$1:$4</definedName>
    <definedName name="_xlnm.Print_Titles">#REF!</definedName>
    <definedName name="zhe" localSheetId="21">#REF!</definedName>
    <definedName name="zhe" localSheetId="22">#REF!</definedName>
    <definedName name="zhe" localSheetId="27">#REF!</definedName>
    <definedName name="zhe" localSheetId="28">#REF!</definedName>
    <definedName name="zhe" localSheetId="30">#REF!</definedName>
    <definedName name="zhe" localSheetId="8">#REF!</definedName>
    <definedName name="zhe" localSheetId="9">#REF!</definedName>
    <definedName name="zhe" localSheetId="11">#REF!</definedName>
    <definedName name="zhe" localSheetId="12">#REF!</definedName>
    <definedName name="zhe" localSheetId="13">#REF!</definedName>
    <definedName name="zhe" localSheetId="24">#REF!</definedName>
    <definedName name="zhe" localSheetId="31">#REF!</definedName>
    <definedName name="zhe" localSheetId="3">#REF!</definedName>
    <definedName name="zhe" localSheetId="15">#REF!</definedName>
    <definedName name="zhe">#REF!</definedName>
    <definedName name="啊" localSheetId="21">#REF!</definedName>
    <definedName name="啊" localSheetId="22">#REF!</definedName>
    <definedName name="啊" localSheetId="27">#REF!</definedName>
    <definedName name="啊" localSheetId="28">#REF!</definedName>
    <definedName name="啊" localSheetId="30">#REF!</definedName>
    <definedName name="啊" localSheetId="8">#REF!</definedName>
    <definedName name="啊" localSheetId="9">#REF!</definedName>
    <definedName name="啊" localSheetId="11">#REF!</definedName>
    <definedName name="啊" localSheetId="12">#REF!</definedName>
    <definedName name="啊" localSheetId="13">#REF!</definedName>
    <definedName name="啊">#REF!</definedName>
    <definedName name="大调动" localSheetId="21">#REF!</definedName>
    <definedName name="大调动" localSheetId="22">#REF!</definedName>
    <definedName name="大调动" localSheetId="4">#REF!</definedName>
    <definedName name="大调动" localSheetId="27">#REF!</definedName>
    <definedName name="大调动" localSheetId="28">#REF!</definedName>
    <definedName name="大调动" localSheetId="30">#REF!</definedName>
    <definedName name="大调动" localSheetId="6">#REF!</definedName>
    <definedName name="大调动" localSheetId="9">#REF!</definedName>
    <definedName name="大调动" localSheetId="11">#REF!</definedName>
    <definedName name="大调动" localSheetId="12">#REF!</definedName>
    <definedName name="大调动" localSheetId="13">#REF!</definedName>
    <definedName name="大调动">#REF!</definedName>
    <definedName name="鹅eee" localSheetId="21">#REF!</definedName>
    <definedName name="鹅eee" localSheetId="22">#REF!</definedName>
    <definedName name="鹅eee" localSheetId="27">#REF!</definedName>
    <definedName name="鹅eee" localSheetId="28">#REF!</definedName>
    <definedName name="鹅eee" localSheetId="30">#REF!</definedName>
    <definedName name="鹅eee" localSheetId="8">#REF!</definedName>
    <definedName name="鹅eee" localSheetId="9">#REF!</definedName>
    <definedName name="鹅eee" localSheetId="11">#REF!</definedName>
    <definedName name="鹅eee" localSheetId="12">#REF!</definedName>
    <definedName name="鹅eee" localSheetId="13">#REF!</definedName>
    <definedName name="鹅eee">#REF!</definedName>
    <definedName name="饿" localSheetId="21">#REF!</definedName>
    <definedName name="饿" localSheetId="22">#REF!</definedName>
    <definedName name="饿" localSheetId="27">#REF!</definedName>
    <definedName name="饿" localSheetId="28">#REF!</definedName>
    <definedName name="饿" localSheetId="30">#REF!</definedName>
    <definedName name="饿" localSheetId="8">#REF!</definedName>
    <definedName name="饿" localSheetId="9">#REF!</definedName>
    <definedName name="饿" localSheetId="11">#REF!</definedName>
    <definedName name="饿" localSheetId="12">#REF!</definedName>
    <definedName name="饿" localSheetId="13">#REF!</definedName>
    <definedName name="饿" localSheetId="24">#REF!</definedName>
    <definedName name="饿" localSheetId="31">#REF!</definedName>
    <definedName name="饿" localSheetId="3">#REF!</definedName>
    <definedName name="饿" localSheetId="15">#REF!</definedName>
    <definedName name="饿">#REF!</definedName>
    <definedName name="发生地方" localSheetId="22">#REF!</definedName>
    <definedName name="发生地方" localSheetId="27">#REF!</definedName>
    <definedName name="发生地方" localSheetId="28">#REF!</definedName>
    <definedName name="发生地方" localSheetId="12">#REF!</definedName>
    <definedName name="发生地方">#REF!</definedName>
    <definedName name="汇率" localSheetId="21">#REF!</definedName>
    <definedName name="汇率" localSheetId="22">#REF!</definedName>
    <definedName name="汇率" localSheetId="27">#REF!</definedName>
    <definedName name="汇率" localSheetId="28">#REF!</definedName>
    <definedName name="汇率" localSheetId="30">#REF!</definedName>
    <definedName name="汇率" localSheetId="9">#REF!</definedName>
    <definedName name="汇率" localSheetId="11">#REF!</definedName>
    <definedName name="汇率" localSheetId="12">#REF!</definedName>
    <definedName name="汇率" localSheetId="13">#REF!</definedName>
    <definedName name="汇率">#REF!</definedName>
    <definedName name="胶" localSheetId="20">#REF!</definedName>
    <definedName name="胶" localSheetId="21">#REF!</definedName>
    <definedName name="胶" localSheetId="22">#REF!</definedName>
    <definedName name="胶" localSheetId="4">#REF!</definedName>
    <definedName name="胶" localSheetId="27">#REF!</definedName>
    <definedName name="胶" localSheetId="28">#REF!</definedName>
    <definedName name="胶" localSheetId="30">#REF!</definedName>
    <definedName name="胶" localSheetId="6">#REF!</definedName>
    <definedName name="胶" localSheetId="8">#REF!</definedName>
    <definedName name="胶" localSheetId="9">#REF!</definedName>
    <definedName name="胶" localSheetId="11">#REF!</definedName>
    <definedName name="胶" localSheetId="12">#REF!</definedName>
    <definedName name="胶" localSheetId="13">#REF!</definedName>
    <definedName name="胶" localSheetId="24">#REF!</definedName>
    <definedName name="胶" localSheetId="31">#REF!</definedName>
    <definedName name="胶" localSheetId="3">#REF!</definedName>
    <definedName name="胶" localSheetId="15">#REF!</definedName>
    <definedName name="胶">#REF!</definedName>
    <definedName name="结构" localSheetId="21">#REF!</definedName>
    <definedName name="结构" localSheetId="22">#REF!</definedName>
    <definedName name="结构" localSheetId="27">#REF!</definedName>
    <definedName name="结构" localSheetId="28">#REF!</definedName>
    <definedName name="结构" localSheetId="30">#REF!</definedName>
    <definedName name="结构" localSheetId="8">#REF!</definedName>
    <definedName name="结构" localSheetId="9">#REF!</definedName>
    <definedName name="结构" localSheetId="11">#REF!</definedName>
    <definedName name="结构" localSheetId="12">#REF!</definedName>
    <definedName name="结构" localSheetId="13">#REF!</definedName>
    <definedName name="结构" localSheetId="24">#REF!</definedName>
    <definedName name="结构" localSheetId="31">#REF!</definedName>
    <definedName name="结构" localSheetId="3">#REF!</definedName>
    <definedName name="结构" localSheetId="15">#REF!</definedName>
    <definedName name="结构">#REF!</definedName>
    <definedName name="经7" localSheetId="21">#REF!</definedName>
    <definedName name="经7" localSheetId="22">#REF!</definedName>
    <definedName name="经7" localSheetId="4">#REF!</definedName>
    <definedName name="经7" localSheetId="27">#REF!</definedName>
    <definedName name="经7" localSheetId="28">#REF!</definedName>
    <definedName name="经7" localSheetId="30">#REF!</definedName>
    <definedName name="经7" localSheetId="6">#REF!</definedName>
    <definedName name="经7" localSheetId="8">#REF!</definedName>
    <definedName name="经7" localSheetId="9">#REF!</definedName>
    <definedName name="经7" localSheetId="11">#REF!</definedName>
    <definedName name="经7" localSheetId="12">#REF!</definedName>
    <definedName name="经7" localSheetId="13">#REF!</definedName>
    <definedName name="经7" localSheetId="24">#REF!</definedName>
    <definedName name="经7" localSheetId="31">#REF!</definedName>
    <definedName name="经7" localSheetId="3">#REF!</definedName>
    <definedName name="经7" localSheetId="15">#REF!</definedName>
    <definedName name="经7">#REF!</definedName>
    <definedName name="经二7" localSheetId="21">#REF!</definedName>
    <definedName name="经二7" localSheetId="22">#REF!</definedName>
    <definedName name="经二7" localSheetId="4">#REF!</definedName>
    <definedName name="经二7" localSheetId="27">#REF!</definedName>
    <definedName name="经二7" localSheetId="28">#REF!</definedName>
    <definedName name="经二7" localSheetId="30">#REF!</definedName>
    <definedName name="经二7" localSheetId="6">#REF!</definedName>
    <definedName name="经二7" localSheetId="8">#REF!</definedName>
    <definedName name="经二7" localSheetId="9">#REF!</definedName>
    <definedName name="经二7" localSheetId="11">#REF!</definedName>
    <definedName name="经二7" localSheetId="12">#REF!</definedName>
    <definedName name="经二7" localSheetId="13">#REF!</definedName>
    <definedName name="经二7" localSheetId="24">#REF!</definedName>
    <definedName name="经二7" localSheetId="31">#REF!</definedName>
    <definedName name="经二7" localSheetId="3">#REF!</definedName>
    <definedName name="经二7" localSheetId="15">#REF!</definedName>
    <definedName name="经二7">#REF!</definedName>
    <definedName name="经二8" localSheetId="21">#REF!</definedName>
    <definedName name="经二8" localSheetId="22">#REF!</definedName>
    <definedName name="经二8" localSheetId="4">#REF!</definedName>
    <definedName name="经二8" localSheetId="27">#REF!</definedName>
    <definedName name="经二8" localSheetId="28">#REF!</definedName>
    <definedName name="经二8" localSheetId="30">#REF!</definedName>
    <definedName name="经二8" localSheetId="6">#REF!</definedName>
    <definedName name="经二8" localSheetId="8">#REF!</definedName>
    <definedName name="经二8" localSheetId="9">#REF!</definedName>
    <definedName name="经二8" localSheetId="11">#REF!</definedName>
    <definedName name="经二8" localSheetId="12">#REF!</definedName>
    <definedName name="经二8" localSheetId="13">#REF!</definedName>
    <definedName name="经二8" localSheetId="24">#REF!</definedName>
    <definedName name="经二8" localSheetId="31">#REF!</definedName>
    <definedName name="经二8" localSheetId="3">#REF!</definedName>
    <definedName name="经二8" localSheetId="15">#REF!</definedName>
    <definedName name="经二8">#REF!</definedName>
    <definedName name="经一7" localSheetId="21">#REF!</definedName>
    <definedName name="经一7" localSheetId="22">#REF!</definedName>
    <definedName name="经一7" localSheetId="4">#REF!</definedName>
    <definedName name="经一7" localSheetId="27">#REF!</definedName>
    <definedName name="经一7" localSheetId="28">#REF!</definedName>
    <definedName name="经一7" localSheetId="30">#REF!</definedName>
    <definedName name="经一7" localSheetId="6">#REF!</definedName>
    <definedName name="经一7" localSheetId="8">#REF!</definedName>
    <definedName name="经一7" localSheetId="9">#REF!</definedName>
    <definedName name="经一7" localSheetId="11">#REF!</definedName>
    <definedName name="经一7" localSheetId="12">#REF!</definedName>
    <definedName name="经一7" localSheetId="13">#REF!</definedName>
    <definedName name="经一7" localSheetId="24">#REF!</definedName>
    <definedName name="经一7" localSheetId="31">#REF!</definedName>
    <definedName name="经一7" localSheetId="3">#REF!</definedName>
    <definedName name="经一7" localSheetId="15">#REF!</definedName>
    <definedName name="经一7">#REF!</definedName>
    <definedName name="生产列1" localSheetId="21">#REF!</definedName>
    <definedName name="生产列1" localSheetId="22">#REF!</definedName>
    <definedName name="生产列1" localSheetId="27">#REF!</definedName>
    <definedName name="生产列1" localSheetId="28">#REF!</definedName>
    <definedName name="生产列1" localSheetId="30">#REF!</definedName>
    <definedName name="生产列1" localSheetId="9">#REF!</definedName>
    <definedName name="生产列1" localSheetId="11">#REF!</definedName>
    <definedName name="生产列1" localSheetId="12">#REF!</definedName>
    <definedName name="生产列1" localSheetId="13">#REF!</definedName>
    <definedName name="生产列1">#REF!</definedName>
    <definedName name="生产列11" localSheetId="21">#REF!</definedName>
    <definedName name="生产列11" localSheetId="22">#REF!</definedName>
    <definedName name="生产列11" localSheetId="27">#REF!</definedName>
    <definedName name="生产列11" localSheetId="28">#REF!</definedName>
    <definedName name="生产列11" localSheetId="30">#REF!</definedName>
    <definedName name="生产列11" localSheetId="9">#REF!</definedName>
    <definedName name="生产列11" localSheetId="11">#REF!</definedName>
    <definedName name="生产列11" localSheetId="12">#REF!</definedName>
    <definedName name="生产列11" localSheetId="13">#REF!</definedName>
    <definedName name="生产列11">#REF!</definedName>
    <definedName name="生产列15" localSheetId="21">#REF!</definedName>
    <definedName name="生产列15" localSheetId="22">#REF!</definedName>
    <definedName name="生产列15" localSheetId="27">#REF!</definedName>
    <definedName name="生产列15" localSheetId="28">#REF!</definedName>
    <definedName name="生产列15" localSheetId="30">#REF!</definedName>
    <definedName name="生产列15" localSheetId="9">#REF!</definedName>
    <definedName name="生产列15" localSheetId="11">#REF!</definedName>
    <definedName name="生产列15" localSheetId="12">#REF!</definedName>
    <definedName name="生产列15" localSheetId="13">#REF!</definedName>
    <definedName name="生产列15">#REF!</definedName>
    <definedName name="生产列16" localSheetId="21">#REF!</definedName>
    <definedName name="生产列16" localSheetId="22">#REF!</definedName>
    <definedName name="生产列16" localSheetId="27">#REF!</definedName>
    <definedName name="生产列16" localSheetId="28">#REF!</definedName>
    <definedName name="生产列16" localSheetId="30">#REF!</definedName>
    <definedName name="生产列16" localSheetId="9">#REF!</definedName>
    <definedName name="生产列16" localSheetId="11">#REF!</definedName>
    <definedName name="生产列16" localSheetId="12">#REF!</definedName>
    <definedName name="生产列16" localSheetId="13">#REF!</definedName>
    <definedName name="生产列16">#REF!</definedName>
    <definedName name="生产列17" localSheetId="21">#REF!</definedName>
    <definedName name="生产列17" localSheetId="22">#REF!</definedName>
    <definedName name="生产列17" localSheetId="27">#REF!</definedName>
    <definedName name="生产列17" localSheetId="28">#REF!</definedName>
    <definedName name="生产列17" localSheetId="30">#REF!</definedName>
    <definedName name="生产列17" localSheetId="9">#REF!</definedName>
    <definedName name="生产列17" localSheetId="11">#REF!</definedName>
    <definedName name="生产列17" localSheetId="12">#REF!</definedName>
    <definedName name="生产列17" localSheetId="13">#REF!</definedName>
    <definedName name="生产列17">#REF!</definedName>
    <definedName name="生产列19" localSheetId="21">#REF!</definedName>
    <definedName name="生产列19" localSheetId="22">#REF!</definedName>
    <definedName name="生产列19" localSheetId="27">#REF!</definedName>
    <definedName name="生产列19" localSheetId="28">#REF!</definedName>
    <definedName name="生产列19" localSheetId="30">#REF!</definedName>
    <definedName name="生产列19" localSheetId="9">#REF!</definedName>
    <definedName name="生产列19" localSheetId="11">#REF!</definedName>
    <definedName name="生产列19" localSheetId="12">#REF!</definedName>
    <definedName name="生产列19" localSheetId="13">#REF!</definedName>
    <definedName name="生产列19">#REF!</definedName>
    <definedName name="生产列2" localSheetId="21">#REF!</definedName>
    <definedName name="生产列2" localSheetId="22">#REF!</definedName>
    <definedName name="生产列2" localSheetId="27">#REF!</definedName>
    <definedName name="生产列2" localSheetId="28">#REF!</definedName>
    <definedName name="生产列2" localSheetId="30">#REF!</definedName>
    <definedName name="生产列2" localSheetId="9">#REF!</definedName>
    <definedName name="生产列2" localSheetId="11">#REF!</definedName>
    <definedName name="生产列2" localSheetId="12">#REF!</definedName>
    <definedName name="生产列2" localSheetId="13">#REF!</definedName>
    <definedName name="生产列2">#REF!</definedName>
    <definedName name="生产列20" localSheetId="21">#REF!</definedName>
    <definedName name="生产列20" localSheetId="22">#REF!</definedName>
    <definedName name="生产列20" localSheetId="27">#REF!</definedName>
    <definedName name="生产列20" localSheetId="28">#REF!</definedName>
    <definedName name="生产列20" localSheetId="30">#REF!</definedName>
    <definedName name="生产列20" localSheetId="9">#REF!</definedName>
    <definedName name="生产列20" localSheetId="11">#REF!</definedName>
    <definedName name="生产列20" localSheetId="12">#REF!</definedName>
    <definedName name="生产列20" localSheetId="13">#REF!</definedName>
    <definedName name="生产列20">#REF!</definedName>
    <definedName name="生产列3" localSheetId="21">#REF!</definedName>
    <definedName name="生产列3" localSheetId="22">#REF!</definedName>
    <definedName name="生产列3" localSheetId="27">#REF!</definedName>
    <definedName name="生产列3" localSheetId="28">#REF!</definedName>
    <definedName name="生产列3" localSheetId="30">#REF!</definedName>
    <definedName name="生产列3" localSheetId="9">#REF!</definedName>
    <definedName name="生产列3" localSheetId="11">#REF!</definedName>
    <definedName name="生产列3" localSheetId="12">#REF!</definedName>
    <definedName name="生产列3" localSheetId="13">#REF!</definedName>
    <definedName name="生产列3">#REF!</definedName>
    <definedName name="生产列4" localSheetId="21">#REF!</definedName>
    <definedName name="生产列4" localSheetId="22">#REF!</definedName>
    <definedName name="生产列4" localSheetId="27">#REF!</definedName>
    <definedName name="生产列4" localSheetId="28">#REF!</definedName>
    <definedName name="生产列4" localSheetId="30">#REF!</definedName>
    <definedName name="生产列4" localSheetId="9">#REF!</definedName>
    <definedName name="生产列4" localSheetId="11">#REF!</definedName>
    <definedName name="生产列4" localSheetId="12">#REF!</definedName>
    <definedName name="生产列4" localSheetId="13">#REF!</definedName>
    <definedName name="生产列4">#REF!</definedName>
    <definedName name="生产列5" localSheetId="21">#REF!</definedName>
    <definedName name="生产列5" localSheetId="22">#REF!</definedName>
    <definedName name="生产列5" localSheetId="27">#REF!</definedName>
    <definedName name="生产列5" localSheetId="28">#REF!</definedName>
    <definedName name="生产列5" localSheetId="30">#REF!</definedName>
    <definedName name="生产列5" localSheetId="9">#REF!</definedName>
    <definedName name="生产列5" localSheetId="11">#REF!</definedName>
    <definedName name="生产列5" localSheetId="12">#REF!</definedName>
    <definedName name="生产列5" localSheetId="13">#REF!</definedName>
    <definedName name="生产列5">#REF!</definedName>
    <definedName name="生产列6" localSheetId="21">#REF!</definedName>
    <definedName name="生产列6" localSheetId="22">#REF!</definedName>
    <definedName name="生产列6" localSheetId="27">#REF!</definedName>
    <definedName name="生产列6" localSheetId="28">#REF!</definedName>
    <definedName name="生产列6" localSheetId="30">#REF!</definedName>
    <definedName name="生产列6" localSheetId="9">#REF!</definedName>
    <definedName name="生产列6" localSheetId="11">#REF!</definedName>
    <definedName name="生产列6" localSheetId="12">#REF!</definedName>
    <definedName name="生产列6" localSheetId="13">#REF!</definedName>
    <definedName name="生产列6">#REF!</definedName>
    <definedName name="生产列7" localSheetId="21">#REF!</definedName>
    <definedName name="生产列7" localSheetId="22">#REF!</definedName>
    <definedName name="生产列7" localSheetId="27">#REF!</definedName>
    <definedName name="生产列7" localSheetId="28">#REF!</definedName>
    <definedName name="生产列7" localSheetId="30">#REF!</definedName>
    <definedName name="生产列7" localSheetId="9">#REF!</definedName>
    <definedName name="生产列7" localSheetId="11">#REF!</definedName>
    <definedName name="生产列7" localSheetId="12">#REF!</definedName>
    <definedName name="生产列7" localSheetId="13">#REF!</definedName>
    <definedName name="生产列7">#REF!</definedName>
    <definedName name="生产列8" localSheetId="21">#REF!</definedName>
    <definedName name="生产列8" localSheetId="22">#REF!</definedName>
    <definedName name="生产列8" localSheetId="27">#REF!</definedName>
    <definedName name="生产列8" localSheetId="28">#REF!</definedName>
    <definedName name="生产列8" localSheetId="30">#REF!</definedName>
    <definedName name="生产列8" localSheetId="9">#REF!</definedName>
    <definedName name="生产列8" localSheetId="11">#REF!</definedName>
    <definedName name="生产列8" localSheetId="12">#REF!</definedName>
    <definedName name="生产列8" localSheetId="13">#REF!</definedName>
    <definedName name="生产列8">#REF!</definedName>
    <definedName name="生产列9" localSheetId="21">#REF!</definedName>
    <definedName name="生产列9" localSheetId="22">#REF!</definedName>
    <definedName name="生产列9" localSheetId="27">#REF!</definedName>
    <definedName name="生产列9" localSheetId="28">#REF!</definedName>
    <definedName name="生产列9" localSheetId="30">#REF!</definedName>
    <definedName name="生产列9" localSheetId="9">#REF!</definedName>
    <definedName name="生产列9" localSheetId="11">#REF!</definedName>
    <definedName name="生产列9" localSheetId="12">#REF!</definedName>
    <definedName name="生产列9" localSheetId="13">#REF!</definedName>
    <definedName name="生产列9">#REF!</definedName>
    <definedName name="生产期" localSheetId="21">#REF!</definedName>
    <definedName name="生产期" localSheetId="22">#REF!</definedName>
    <definedName name="生产期" localSheetId="27">#REF!</definedName>
    <definedName name="生产期" localSheetId="28">#REF!</definedName>
    <definedName name="生产期" localSheetId="30">#REF!</definedName>
    <definedName name="生产期" localSheetId="9">#REF!</definedName>
    <definedName name="生产期" localSheetId="11">#REF!</definedName>
    <definedName name="生产期" localSheetId="12">#REF!</definedName>
    <definedName name="生产期" localSheetId="13">#REF!</definedName>
    <definedName name="生产期">#REF!</definedName>
    <definedName name="生产期1" localSheetId="21">#REF!</definedName>
    <definedName name="生产期1" localSheetId="22">#REF!</definedName>
    <definedName name="生产期1" localSheetId="27">#REF!</definedName>
    <definedName name="生产期1" localSheetId="28">#REF!</definedName>
    <definedName name="生产期1" localSheetId="30">#REF!</definedName>
    <definedName name="生产期1" localSheetId="9">#REF!</definedName>
    <definedName name="生产期1" localSheetId="11">#REF!</definedName>
    <definedName name="生产期1" localSheetId="12">#REF!</definedName>
    <definedName name="生产期1" localSheetId="13">#REF!</definedName>
    <definedName name="生产期1">#REF!</definedName>
    <definedName name="生产期11" localSheetId="21">#REF!</definedName>
    <definedName name="生产期11" localSheetId="22">#REF!</definedName>
    <definedName name="生产期11" localSheetId="27">#REF!</definedName>
    <definedName name="生产期11" localSheetId="28">#REF!</definedName>
    <definedName name="生产期11" localSheetId="30">#REF!</definedName>
    <definedName name="生产期11" localSheetId="9">#REF!</definedName>
    <definedName name="生产期11" localSheetId="11">#REF!</definedName>
    <definedName name="生产期11" localSheetId="12">#REF!</definedName>
    <definedName name="生产期11" localSheetId="13">#REF!</definedName>
    <definedName name="生产期11">#REF!</definedName>
    <definedName name="生产期15" localSheetId="21">#REF!</definedName>
    <definedName name="生产期15" localSheetId="22">#REF!</definedName>
    <definedName name="生产期15" localSheetId="27">#REF!</definedName>
    <definedName name="生产期15" localSheetId="28">#REF!</definedName>
    <definedName name="生产期15" localSheetId="30">#REF!</definedName>
    <definedName name="生产期15" localSheetId="9">#REF!</definedName>
    <definedName name="生产期15" localSheetId="11">#REF!</definedName>
    <definedName name="生产期15" localSheetId="12">#REF!</definedName>
    <definedName name="生产期15" localSheetId="13">#REF!</definedName>
    <definedName name="生产期15">#REF!</definedName>
    <definedName name="生产期16" localSheetId="21">#REF!</definedName>
    <definedName name="生产期16" localSheetId="22">#REF!</definedName>
    <definedName name="生产期16" localSheetId="27">#REF!</definedName>
    <definedName name="生产期16" localSheetId="28">#REF!</definedName>
    <definedName name="生产期16" localSheetId="30">#REF!</definedName>
    <definedName name="生产期16" localSheetId="9">#REF!</definedName>
    <definedName name="生产期16" localSheetId="11">#REF!</definedName>
    <definedName name="生产期16" localSheetId="12">#REF!</definedName>
    <definedName name="生产期16" localSheetId="13">#REF!</definedName>
    <definedName name="生产期16">#REF!</definedName>
    <definedName name="生产期17" localSheetId="21">#REF!</definedName>
    <definedName name="生产期17" localSheetId="22">#REF!</definedName>
    <definedName name="生产期17" localSheetId="27">#REF!</definedName>
    <definedName name="生产期17" localSheetId="28">#REF!</definedName>
    <definedName name="生产期17" localSheetId="30">#REF!</definedName>
    <definedName name="生产期17" localSheetId="9">#REF!</definedName>
    <definedName name="生产期17" localSheetId="11">#REF!</definedName>
    <definedName name="生产期17" localSheetId="12">#REF!</definedName>
    <definedName name="生产期17" localSheetId="13">#REF!</definedName>
    <definedName name="生产期17">#REF!</definedName>
    <definedName name="生产期19" localSheetId="21">#REF!</definedName>
    <definedName name="生产期19" localSheetId="22">#REF!</definedName>
    <definedName name="生产期19" localSheetId="27">#REF!</definedName>
    <definedName name="生产期19" localSheetId="28">#REF!</definedName>
    <definedName name="生产期19" localSheetId="30">#REF!</definedName>
    <definedName name="生产期19" localSheetId="9">#REF!</definedName>
    <definedName name="生产期19" localSheetId="11">#REF!</definedName>
    <definedName name="生产期19" localSheetId="12">#REF!</definedName>
    <definedName name="生产期19" localSheetId="13">#REF!</definedName>
    <definedName name="生产期19">#REF!</definedName>
    <definedName name="生产期2" localSheetId="21">#REF!</definedName>
    <definedName name="生产期2" localSheetId="22">#REF!</definedName>
    <definedName name="生产期2" localSheetId="27">#REF!</definedName>
    <definedName name="生产期2" localSheetId="28">#REF!</definedName>
    <definedName name="生产期2" localSheetId="30">#REF!</definedName>
    <definedName name="生产期2" localSheetId="9">#REF!</definedName>
    <definedName name="生产期2" localSheetId="11">#REF!</definedName>
    <definedName name="生产期2" localSheetId="12">#REF!</definedName>
    <definedName name="生产期2" localSheetId="13">#REF!</definedName>
    <definedName name="生产期2">#REF!</definedName>
    <definedName name="生产期20" localSheetId="21">#REF!</definedName>
    <definedName name="生产期20" localSheetId="22">#REF!</definedName>
    <definedName name="生产期20" localSheetId="27">#REF!</definedName>
    <definedName name="生产期20" localSheetId="28">#REF!</definedName>
    <definedName name="生产期20" localSheetId="30">#REF!</definedName>
    <definedName name="生产期20" localSheetId="9">#REF!</definedName>
    <definedName name="生产期20" localSheetId="11">#REF!</definedName>
    <definedName name="生产期20" localSheetId="12">#REF!</definedName>
    <definedName name="生产期20" localSheetId="13">#REF!</definedName>
    <definedName name="生产期20">#REF!</definedName>
    <definedName name="生产期3" localSheetId="21">#REF!</definedName>
    <definedName name="生产期3" localSheetId="22">#REF!</definedName>
    <definedName name="生产期3" localSheetId="27">#REF!</definedName>
    <definedName name="生产期3" localSheetId="28">#REF!</definedName>
    <definedName name="生产期3" localSheetId="30">#REF!</definedName>
    <definedName name="生产期3" localSheetId="9">#REF!</definedName>
    <definedName name="生产期3" localSheetId="11">#REF!</definedName>
    <definedName name="生产期3" localSheetId="12">#REF!</definedName>
    <definedName name="生产期3" localSheetId="13">#REF!</definedName>
    <definedName name="生产期3">#REF!</definedName>
    <definedName name="生产期4" localSheetId="21">#REF!</definedName>
    <definedName name="生产期4" localSheetId="22">#REF!</definedName>
    <definedName name="生产期4" localSheetId="27">#REF!</definedName>
    <definedName name="生产期4" localSheetId="28">#REF!</definedName>
    <definedName name="生产期4" localSheetId="30">#REF!</definedName>
    <definedName name="生产期4" localSheetId="9">#REF!</definedName>
    <definedName name="生产期4" localSheetId="11">#REF!</definedName>
    <definedName name="生产期4" localSheetId="12">#REF!</definedName>
    <definedName name="生产期4" localSheetId="13">#REF!</definedName>
    <definedName name="生产期4">#REF!</definedName>
    <definedName name="生产期5" localSheetId="20">#REF!</definedName>
    <definedName name="生产期5" localSheetId="21">#REF!</definedName>
    <definedName name="生产期5" localSheetId="22">#REF!</definedName>
    <definedName name="生产期5" localSheetId="27">#REF!</definedName>
    <definedName name="生产期5" localSheetId="28">#REF!</definedName>
    <definedName name="生产期5" localSheetId="30">#REF!</definedName>
    <definedName name="生产期5" localSheetId="8">#REF!</definedName>
    <definedName name="生产期5" localSheetId="9">#REF!</definedName>
    <definedName name="生产期5" localSheetId="11">#REF!</definedName>
    <definedName name="生产期5" localSheetId="12">#REF!</definedName>
    <definedName name="生产期5" localSheetId="13">#REF!</definedName>
    <definedName name="生产期5" localSheetId="3">#REF!</definedName>
    <definedName name="生产期5" localSheetId="15">#REF!</definedName>
    <definedName name="生产期5">#REF!</definedName>
    <definedName name="生产期6" localSheetId="21">#REF!</definedName>
    <definedName name="生产期6" localSheetId="22">#REF!</definedName>
    <definedName name="生产期6" localSheetId="27">#REF!</definedName>
    <definedName name="生产期6" localSheetId="28">#REF!</definedName>
    <definedName name="生产期6" localSheetId="30">#REF!</definedName>
    <definedName name="生产期6" localSheetId="9">#REF!</definedName>
    <definedName name="生产期6" localSheetId="11">#REF!</definedName>
    <definedName name="生产期6" localSheetId="12">#REF!</definedName>
    <definedName name="生产期6" localSheetId="13">#REF!</definedName>
    <definedName name="生产期6">#REF!</definedName>
    <definedName name="生产期7" localSheetId="21">#REF!</definedName>
    <definedName name="生产期7" localSheetId="22">#REF!</definedName>
    <definedName name="生产期7" localSheetId="27">#REF!</definedName>
    <definedName name="生产期7" localSheetId="28">#REF!</definedName>
    <definedName name="生产期7" localSheetId="30">#REF!</definedName>
    <definedName name="生产期7" localSheetId="9">#REF!</definedName>
    <definedName name="生产期7" localSheetId="11">#REF!</definedName>
    <definedName name="生产期7" localSheetId="12">#REF!</definedName>
    <definedName name="生产期7" localSheetId="13">#REF!</definedName>
    <definedName name="生产期7">#REF!</definedName>
    <definedName name="生产期8" localSheetId="21">#REF!</definedName>
    <definedName name="生产期8" localSheetId="22">#REF!</definedName>
    <definedName name="生产期8" localSheetId="27">#REF!</definedName>
    <definedName name="生产期8" localSheetId="28">#REF!</definedName>
    <definedName name="生产期8" localSheetId="30">#REF!</definedName>
    <definedName name="生产期8" localSheetId="9">#REF!</definedName>
    <definedName name="生产期8" localSheetId="11">#REF!</definedName>
    <definedName name="生产期8" localSheetId="12">#REF!</definedName>
    <definedName name="生产期8" localSheetId="13">#REF!</definedName>
    <definedName name="生产期8">#REF!</definedName>
    <definedName name="生产期9" localSheetId="21">#REF!</definedName>
    <definedName name="生产期9" localSheetId="22">#REF!</definedName>
    <definedName name="生产期9" localSheetId="27">#REF!</definedName>
    <definedName name="生产期9" localSheetId="28">#REF!</definedName>
    <definedName name="生产期9" localSheetId="30">#REF!</definedName>
    <definedName name="生产期9" localSheetId="9">#REF!</definedName>
    <definedName name="生产期9" localSheetId="11">#REF!</definedName>
    <definedName name="生产期9" localSheetId="12">#REF!</definedName>
    <definedName name="生产期9" localSheetId="13">#REF!</definedName>
    <definedName name="生产期9">#REF!</definedName>
    <definedName name="是" localSheetId="21">#REF!</definedName>
    <definedName name="是" localSheetId="22">#REF!</definedName>
    <definedName name="是" localSheetId="27">#REF!</definedName>
    <definedName name="是" localSheetId="28">#REF!</definedName>
    <definedName name="是" localSheetId="30">#REF!</definedName>
    <definedName name="是" localSheetId="8">#REF!</definedName>
    <definedName name="是" localSheetId="9">#REF!</definedName>
    <definedName name="是" localSheetId="11">#REF!</definedName>
    <definedName name="是" localSheetId="12">#REF!</definedName>
    <definedName name="是" localSheetId="13">#REF!</definedName>
    <definedName name="是" localSheetId="24">#REF!</definedName>
    <definedName name="是" localSheetId="31">#REF!</definedName>
    <definedName name="是" localSheetId="3">#REF!</definedName>
    <definedName name="是" localSheetId="15">#REF!</definedName>
    <definedName name="是">#REF!</definedName>
    <definedName name="脱钩" localSheetId="20">#REF!</definedName>
    <definedName name="脱钩" localSheetId="21">#REF!</definedName>
    <definedName name="脱钩" localSheetId="22">#REF!</definedName>
    <definedName name="脱钩" localSheetId="27">#REF!</definedName>
    <definedName name="脱钩" localSheetId="28">#REF!</definedName>
    <definedName name="脱钩" localSheetId="30">#REF!</definedName>
    <definedName name="脱钩" localSheetId="8">#REF!</definedName>
    <definedName name="脱钩" localSheetId="9">#REF!</definedName>
    <definedName name="脱钩" localSheetId="11">#REF!</definedName>
    <definedName name="脱钩" localSheetId="12">#REF!</definedName>
    <definedName name="脱钩" localSheetId="13">#REF!</definedName>
    <definedName name="脱钩" localSheetId="24">#REF!</definedName>
    <definedName name="脱钩" localSheetId="31">#REF!</definedName>
    <definedName name="脱钩" localSheetId="3">#REF!</definedName>
    <definedName name="脱钩" localSheetId="15">#REF!</definedName>
    <definedName name="脱钩">#REF!</definedName>
    <definedName name="先征后返徐2" localSheetId="21">#REF!</definedName>
    <definedName name="先征后返徐2" localSheetId="22">#REF!</definedName>
    <definedName name="先征后返徐2" localSheetId="27">#REF!</definedName>
    <definedName name="先征后返徐2" localSheetId="28">#REF!</definedName>
    <definedName name="先征后返徐2" localSheetId="30">#REF!</definedName>
    <definedName name="先征后返徐2" localSheetId="8">#REF!</definedName>
    <definedName name="先征后返徐2" localSheetId="9">#REF!</definedName>
    <definedName name="先征后返徐2" localSheetId="11">#REF!</definedName>
    <definedName name="先征后返徐2" localSheetId="12">#REF!</definedName>
    <definedName name="先征后返徐2" localSheetId="13">#REF!</definedName>
    <definedName name="先征后返徐2" localSheetId="24">#REF!</definedName>
    <definedName name="先征后返徐2" localSheetId="31">#REF!</definedName>
    <definedName name="先征后返徐2" localSheetId="3">#REF!</definedName>
    <definedName name="先征后返徐2" localSheetId="15">#REF!</definedName>
    <definedName name="先征后返徐2">#REF!</definedName>
    <definedName name="预备费分项目" localSheetId="21">#REF!</definedName>
    <definedName name="预备费分项目" localSheetId="22">#REF!</definedName>
    <definedName name="预备费分项目" localSheetId="27">#REF!</definedName>
    <definedName name="预备费分项目" localSheetId="28">#REF!</definedName>
    <definedName name="预备费分项目" localSheetId="30">#REF!</definedName>
    <definedName name="预备费分项目" localSheetId="8">#REF!</definedName>
    <definedName name="预备费分项目" localSheetId="9">#REF!</definedName>
    <definedName name="预备费分项目" localSheetId="11">#REF!</definedName>
    <definedName name="预备费分项目" localSheetId="12">#REF!</definedName>
    <definedName name="预备费分项目" localSheetId="13">#REF!</definedName>
    <definedName name="预备费分项目" localSheetId="24">#REF!</definedName>
    <definedName name="预备费分项目" localSheetId="31">#REF!</definedName>
    <definedName name="预备费分项目" localSheetId="3">#REF!</definedName>
    <definedName name="预备费分项目" localSheetId="15">#REF!</definedName>
    <definedName name="预备费分项目">#REF!</definedName>
    <definedName name="综合" localSheetId="21">#REF!</definedName>
    <definedName name="综合" localSheetId="22">#REF!</definedName>
    <definedName name="综合" localSheetId="27">#REF!</definedName>
    <definedName name="综合" localSheetId="28">#REF!</definedName>
    <definedName name="综合" localSheetId="30">#REF!</definedName>
    <definedName name="综合" localSheetId="9">#REF!</definedName>
    <definedName name="综合" localSheetId="11">#REF!</definedName>
    <definedName name="综合" localSheetId="12">#REF!</definedName>
    <definedName name="综合" localSheetId="13">#REF!</definedName>
    <definedName name="综合">#REF!</definedName>
    <definedName name="综核" localSheetId="21">#REF!</definedName>
    <definedName name="综核" localSheetId="22">#REF!</definedName>
    <definedName name="综核" localSheetId="27">#REF!</definedName>
    <definedName name="综核" localSheetId="28">#REF!</definedName>
    <definedName name="综核" localSheetId="30">#REF!</definedName>
    <definedName name="综核" localSheetId="9">#REF!</definedName>
    <definedName name="综核" localSheetId="11">#REF!</definedName>
    <definedName name="综核" localSheetId="12">#REF!</definedName>
    <definedName name="综核" localSheetId="13">#REF!</definedName>
    <definedName name="综核">#REF!</definedName>
    <definedName name="전" localSheetId="20">#REF!</definedName>
    <definedName name="전" localSheetId="21">#REF!</definedName>
    <definedName name="전" localSheetId="22">#REF!</definedName>
    <definedName name="전" localSheetId="27">#REF!</definedName>
    <definedName name="전" localSheetId="28">#REF!</definedName>
    <definedName name="전" localSheetId="30">#REF!</definedName>
    <definedName name="전" localSheetId="8">#REF!</definedName>
    <definedName name="전" localSheetId="9">#REF!</definedName>
    <definedName name="전" localSheetId="11">#REF!</definedName>
    <definedName name="전" localSheetId="12">#REF!</definedName>
    <definedName name="전" localSheetId="13">#REF!</definedName>
    <definedName name="전" localSheetId="24">#REF!</definedName>
    <definedName name="전" localSheetId="31">#REF!</definedName>
    <definedName name="전" localSheetId="3">#REF!</definedName>
    <definedName name="전" localSheetId="15">#REF!</definedName>
    <definedName name="전">#REF!</definedName>
    <definedName name="주택사업본부" localSheetId="20">#REF!</definedName>
    <definedName name="주택사업본부" localSheetId="21">#REF!</definedName>
    <definedName name="주택사업본부" localSheetId="22">#REF!</definedName>
    <definedName name="주택사업본부" localSheetId="27">#REF!</definedName>
    <definedName name="주택사업본부" localSheetId="28">#REF!</definedName>
    <definedName name="주택사업본부" localSheetId="30">#REF!</definedName>
    <definedName name="주택사업본부" localSheetId="8">#REF!</definedName>
    <definedName name="주택사업본부" localSheetId="9">#REF!</definedName>
    <definedName name="주택사업본부" localSheetId="11">#REF!</definedName>
    <definedName name="주택사업본부" localSheetId="12">#REF!</definedName>
    <definedName name="주택사업본부" localSheetId="13">#REF!</definedName>
    <definedName name="주택사업본부" localSheetId="24">#REF!</definedName>
    <definedName name="주택사업본부" localSheetId="31">#REF!</definedName>
    <definedName name="주택사업본부" localSheetId="3">#REF!</definedName>
    <definedName name="주택사업본부" localSheetId="15">#REF!</definedName>
    <definedName name="주택사업본부">#REF!</definedName>
    <definedName name="철구사업본부" localSheetId="20">#REF!</definedName>
    <definedName name="철구사업본부" localSheetId="21">#REF!</definedName>
    <definedName name="철구사업본부" localSheetId="22">#REF!</definedName>
    <definedName name="철구사업본부" localSheetId="27">#REF!</definedName>
    <definedName name="철구사업본부" localSheetId="28">#REF!</definedName>
    <definedName name="철구사업본부" localSheetId="30">#REF!</definedName>
    <definedName name="철구사업본부" localSheetId="8">#REF!</definedName>
    <definedName name="철구사업본부" localSheetId="9">#REF!</definedName>
    <definedName name="철구사업본부" localSheetId="11">#REF!</definedName>
    <definedName name="철구사업본부" localSheetId="12">#REF!</definedName>
    <definedName name="철구사업본부" localSheetId="13">#REF!</definedName>
    <definedName name="철구사업본부" localSheetId="24">#REF!</definedName>
    <definedName name="철구사업본부" localSheetId="31">#REF!</definedName>
    <definedName name="철구사업본부" localSheetId="3">#REF!</definedName>
    <definedName name="철구사업본부" localSheetId="15">#REF!</definedName>
    <definedName name="철구사업본부">#REF!</definedName>
  </definedNames>
  <calcPr calcId="144525"/>
</workbook>
</file>

<file path=xl/sharedStrings.xml><?xml version="1.0" encoding="utf-8"?>
<sst xmlns="http://schemas.openxmlformats.org/spreadsheetml/2006/main" count="1625">
  <si>
    <t>和平区2024年政府决算公开</t>
  </si>
  <si>
    <r>
      <rPr>
        <b/>
        <sz val="24"/>
        <rFont val="宋体"/>
        <charset val="134"/>
      </rPr>
      <t>目</t>
    </r>
    <r>
      <rPr>
        <b/>
        <sz val="24"/>
        <rFont val="Times New Roman"/>
        <charset val="134"/>
      </rPr>
      <t xml:space="preserve">  </t>
    </r>
    <r>
      <rPr>
        <b/>
        <sz val="24"/>
        <rFont val="宋体"/>
        <charset val="134"/>
      </rPr>
      <t>录</t>
    </r>
  </si>
  <si>
    <r>
      <rPr>
        <sz val="14"/>
        <rFont val="黑体"/>
        <charset val="134"/>
      </rPr>
      <t>一、一般公共预算</t>
    </r>
  </si>
  <si>
    <r>
      <rPr>
        <sz val="14"/>
        <rFont val="Times New Roman"/>
        <charset val="134"/>
      </rPr>
      <t>1</t>
    </r>
    <r>
      <rPr>
        <sz val="14"/>
        <rFont val="宋体"/>
        <charset val="134"/>
      </rPr>
      <t>、</t>
    </r>
    <r>
      <rPr>
        <sz val="14"/>
        <rFont val="Times New Roman"/>
        <charset val="134"/>
      </rPr>
      <t>2024</t>
    </r>
    <r>
      <rPr>
        <sz val="14"/>
        <rFont val="宋体"/>
        <charset val="134"/>
      </rPr>
      <t>年全区一般公共收入决算表</t>
    </r>
  </si>
  <si>
    <t>2、2024年全区一般公共支出决算表</t>
  </si>
  <si>
    <t>3、2024年区级一般公共收入决算表</t>
  </si>
  <si>
    <t>4、2024年区级一般公共支出决算表</t>
  </si>
  <si>
    <t>5、2024年区级一般公共支出决算功能分类明细表</t>
  </si>
  <si>
    <t>6-1、2024年区级一般公共支出决算经济分类明细表</t>
  </si>
  <si>
    <t>6-2、2024年区级一般公共基本支出决算经济分类明细表</t>
  </si>
  <si>
    <t>7、2024年区对街/乡/镇税收返还和一般公共预算转移支付决算表</t>
  </si>
  <si>
    <t>8、2024年区对街/乡/镇税收返还和一般性转移支付分地区决算表</t>
  </si>
  <si>
    <t>9、2024年区对街/乡/镇一般公共预算专项转移支付决算明细表</t>
  </si>
  <si>
    <t>10、2024年政府一般债务限额和余额情况表</t>
  </si>
  <si>
    <r>
      <rPr>
        <sz val="14"/>
        <rFont val="黑体"/>
        <charset val="134"/>
      </rPr>
      <t>二、政府性基金预算</t>
    </r>
  </si>
  <si>
    <t>11、2024年全区政府性基金收入决算表</t>
  </si>
  <si>
    <t>12、2024年全区政府性基金支出决算表</t>
  </si>
  <si>
    <t>13、2024年区级政府性基金收入决算表</t>
  </si>
  <si>
    <t>14、2024年区级政府性基金支出决算表</t>
  </si>
  <si>
    <t>15、2024年区级政府性基金支出决算功能分类明细表</t>
  </si>
  <si>
    <t>16、2024年区对街/乡/镇政府性基金转移支付决算表</t>
  </si>
  <si>
    <t>17、2024年区对街/乡/镇政府性基金专项转移支付决算明细表</t>
  </si>
  <si>
    <t>18、2024年政府专项债务限额和余额情况表</t>
  </si>
  <si>
    <r>
      <rPr>
        <sz val="14"/>
        <rFont val="黑体"/>
        <charset val="134"/>
      </rPr>
      <t>三、国有资本经营预算</t>
    </r>
  </si>
  <si>
    <t>19、2024年全区国有资本经营收入决算表</t>
  </si>
  <si>
    <t>20、2024年全区国有资本经营支出决算表</t>
  </si>
  <si>
    <t>21、2024年区级国有资本经营收入决算表</t>
  </si>
  <si>
    <t>22、2024年区级国有资本经营支出决算表</t>
  </si>
  <si>
    <t>23、2024年区级国有资本经营支出决算功能分类明细表</t>
  </si>
  <si>
    <t>24、2024年区对街/乡/镇国有资本经营转移支付决算表</t>
  </si>
  <si>
    <r>
      <rPr>
        <sz val="14"/>
        <rFont val="黑体"/>
        <charset val="134"/>
      </rPr>
      <t>四、社会保险基金预算</t>
    </r>
  </si>
  <si>
    <t>25、2024年社会保险基金收入决算表</t>
  </si>
  <si>
    <t>26、2024年社会保险基金支出决算表</t>
  </si>
  <si>
    <t>五、政府债务</t>
  </si>
  <si>
    <t>27、2024年政府债务发行及还本付息情况表</t>
  </si>
  <si>
    <t>一般公共预算</t>
  </si>
  <si>
    <t>2024年全区一般公共收入决算表</t>
  </si>
  <si>
    <t>单位：万元</t>
  </si>
  <si>
    <t>项           目</t>
  </si>
  <si>
    <t>2024年</t>
  </si>
  <si>
    <t>预   算</t>
  </si>
  <si>
    <t>调整预算</t>
  </si>
  <si>
    <t>决  算</t>
  </si>
  <si>
    <t>决算为调
整预算％</t>
  </si>
  <si>
    <t>决算为上
年决算％</t>
  </si>
  <si>
    <t>一 般 公 共 预 算 收 入 合 计</t>
  </si>
  <si>
    <t>一、税收收入</t>
  </si>
  <si>
    <t>增值税</t>
  </si>
  <si>
    <t>企业所得税</t>
  </si>
  <si>
    <t>个人所得税</t>
  </si>
  <si>
    <t>资源税</t>
  </si>
  <si>
    <t>城市维护建设税</t>
  </si>
  <si>
    <t>房产税</t>
  </si>
  <si>
    <t>印花税</t>
  </si>
  <si>
    <t>城镇土地使用税</t>
  </si>
  <si>
    <t>土地增值税</t>
  </si>
  <si>
    <t>车船税</t>
  </si>
  <si>
    <t>契税</t>
  </si>
  <si>
    <t>环境保护税</t>
  </si>
  <si>
    <t>其他税收收入</t>
  </si>
  <si>
    <t>二、非税收入</t>
  </si>
  <si>
    <t>专项收入</t>
  </si>
  <si>
    <t>行政事业性收费收入</t>
  </si>
  <si>
    <t>罚没收入</t>
  </si>
  <si>
    <t>国有资本经营收入</t>
  </si>
  <si>
    <t>国有资源（资产）有偿使用收入</t>
  </si>
  <si>
    <t>其他收入</t>
  </si>
  <si>
    <t>加：市级税收返还收入</t>
  </si>
  <si>
    <t xml:space="preserve">    市级转移支付收入</t>
  </si>
  <si>
    <r>
      <rPr>
        <sz val="12"/>
        <rFont val="宋体"/>
        <charset val="134"/>
      </rPr>
      <t xml:space="preserve"> </t>
    </r>
    <r>
      <rPr>
        <sz val="12"/>
        <rFont val="宋体"/>
        <charset val="134"/>
      </rPr>
      <t xml:space="preserve">   上</t>
    </r>
    <r>
      <rPr>
        <sz val="12"/>
        <rFont val="宋体"/>
        <charset val="134"/>
      </rPr>
      <t>年结余收入</t>
    </r>
  </si>
  <si>
    <r>
      <rPr>
        <sz val="12"/>
        <rFont val="宋体"/>
        <charset val="134"/>
      </rPr>
      <t xml:space="preserve"> </t>
    </r>
    <r>
      <rPr>
        <sz val="12"/>
        <rFont val="宋体"/>
        <charset val="134"/>
      </rPr>
      <t xml:space="preserve">   </t>
    </r>
    <r>
      <rPr>
        <sz val="12"/>
        <rFont val="宋体"/>
        <charset val="134"/>
      </rPr>
      <t>调入调出资金等</t>
    </r>
  </si>
  <si>
    <t xml:space="preserve">    一般债务转贷收入</t>
  </si>
  <si>
    <t>一 般 公 共 预 算 收 入 总 计</t>
  </si>
  <si>
    <t>2024年全区一般公共支出决算表</t>
  </si>
  <si>
    <t>决算为调整预算％</t>
  </si>
  <si>
    <t>决算为上年决算％</t>
  </si>
  <si>
    <t>一 般 公 共 预 算 支 出 合 计</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</si>
  <si>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</si>
  <si>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</si>
  <si>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</si>
  <si>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</si>
  <si>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</si>
  <si>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</si>
  <si>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</si>
  <si>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</si>
  <si>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</si>
  <si>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</si>
  <si>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</si>
  <si>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</si>
  <si>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</si>
  <si>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</si>
  <si>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</si>
  <si>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</si>
  <si>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</si>
  <si>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</si>
  <si>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</si>
  <si>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</si>
  <si>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</si>
  <si>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</si>
  <si>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</si>
  <si>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</si>
  <si>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减：一般公共预算支出</t>
  </si>
  <si>
    <t>结 转 下 年 支 出</t>
  </si>
  <si>
    <t>2024年区级一般公共收入决算表</t>
  </si>
  <si>
    <r>
      <rPr>
        <sz val="12"/>
        <rFont val="宋体"/>
        <charset val="134"/>
      </rPr>
      <t xml:space="preserve"> </t>
    </r>
    <r>
      <rPr>
        <sz val="12"/>
        <rFont val="宋体"/>
        <charset val="134"/>
      </rPr>
      <t xml:space="preserve">   </t>
    </r>
    <r>
      <rPr>
        <sz val="12"/>
        <rFont val="宋体"/>
        <charset val="134"/>
      </rPr>
      <t>市级转移支付收入</t>
    </r>
  </si>
  <si>
    <t>减：区对街/乡/镇税收返还和转移支付</t>
  </si>
  <si>
    <t>2024年区级一般公共支出决算表</t>
  </si>
  <si>
    <t>和平区2024年区级一般公共支出决算功能分类明细表</t>
  </si>
  <si>
    <t>项        目</t>
  </si>
  <si>
    <t>决   算</t>
  </si>
  <si>
    <t>一般公共预算支出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</si>
  <si>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</si>
  <si>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</si>
  <si>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</si>
  <si>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</si>
  <si>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</si>
  <si>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</si>
  <si>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</si>
  <si>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</si>
  <si>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</si>
  <si>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</si>
  <si>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</si>
  <si>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</si>
  <si>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</si>
  <si>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</si>
  <si>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</si>
  <si>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</si>
  <si>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</si>
  <si>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</si>
  <si>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</si>
  <si>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</si>
  <si>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</si>
  <si>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</si>
  <si>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</si>
  <si>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</si>
  <si>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</si>
  <si>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</si>
  <si>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</si>
  <si>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</si>
  <si>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</si>
  <si>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</si>
  <si>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</si>
  <si>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</si>
  <si>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</si>
  <si>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</si>
  <si>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</si>
  <si>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</si>
  <si>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</si>
  <si>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</si>
  <si>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</si>
  <si>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</si>
  <si>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</si>
  <si>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</si>
  <si>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</si>
  <si>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</si>
  <si>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</si>
  <si>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</si>
  <si>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</si>
  <si>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</si>
  <si>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</si>
  <si>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</si>
  <si>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</si>
  <si>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</si>
  <si>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</si>
  <si>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</si>
  <si>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</si>
  <si>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</si>
  <si>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</si>
  <si>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</si>
  <si>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</si>
  <si>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</si>
  <si>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</si>
  <si>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</si>
  <si>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</si>
  <si>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</si>
  <si>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</si>
  <si>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</si>
  <si>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</si>
  <si>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</si>
  <si>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</si>
  <si>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</si>
  <si>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</si>
  <si>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</si>
  <si>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</si>
  <si>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</si>
  <si>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</si>
  <si>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</si>
  <si>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</si>
  <si>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</si>
  <si>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</si>
  <si>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</si>
  <si>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</si>
  <si>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</si>
  <si>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</si>
  <si>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</si>
  <si>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</si>
  <si>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</si>
  <si>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</si>
  <si>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</si>
  <si>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</si>
  <si>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</si>
  <si>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</si>
  <si>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</si>
  <si>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</si>
  <si>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</si>
  <si>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</si>
  <si>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</si>
  <si>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</si>
  <si>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</si>
  <si>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</si>
  <si>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</si>
  <si>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</si>
  <si>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</si>
  <si>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</si>
  <si>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</si>
  <si>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</si>
  <si>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</si>
  <si>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</si>
  <si>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</si>
  <si>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</si>
  <si>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</si>
  <si>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</si>
  <si>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</si>
  <si>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</si>
  <si>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</si>
  <si>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</si>
  <si>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</si>
  <si>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</si>
  <si>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</si>
  <si>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</si>
  <si>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</si>
  <si>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</si>
  <si>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</si>
  <si>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</si>
  <si>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</si>
  <si>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</si>
  <si>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</si>
  <si>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</si>
  <si>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</si>
  <si>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</si>
  <si>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</si>
  <si>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</si>
  <si>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</si>
  <si>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</si>
  <si>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</si>
  <si>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</si>
  <si>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</si>
  <si>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</si>
  <si>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</si>
  <si>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</si>
  <si>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</si>
  <si>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</si>
  <si>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</si>
  <si>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</si>
  <si>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</si>
  <si>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</si>
  <si>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</si>
  <si>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</si>
  <si>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</si>
  <si>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</si>
  <si>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</si>
  <si>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</si>
  <si>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</si>
  <si>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</si>
  <si>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</si>
  <si>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</si>
  <si>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</si>
  <si>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</si>
  <si>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</si>
  <si>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</si>
  <si>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</si>
  <si>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</si>
  <si>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</si>
  <si>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</si>
  <si>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</si>
  <si>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</si>
  <si>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</si>
  <si>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</si>
  <si>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</si>
  <si>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</si>
  <si>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</si>
  <si>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</si>
  <si>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</si>
  <si>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</si>
  <si>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</si>
  <si>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</si>
  <si>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</si>
  <si>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</si>
  <si>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</si>
  <si>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</si>
  <si>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</si>
  <si>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</si>
  <si>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</si>
  <si>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</si>
  <si>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</si>
  <si>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</si>
  <si>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</si>
  <si>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</si>
  <si>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</si>
  <si>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</si>
  <si>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</si>
  <si>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</si>
  <si>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</si>
  <si>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</si>
  <si>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</si>
  <si>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</si>
  <si>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</si>
  <si>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</si>
  <si>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</si>
  <si>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</si>
  <si>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</si>
  <si>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</si>
  <si>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</si>
  <si>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</si>
  <si>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</si>
  <si>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</si>
  <si>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</si>
  <si>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</si>
  <si>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</si>
  <si>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</si>
  <si>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</si>
  <si>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</si>
  <si>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</si>
  <si>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</si>
  <si>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</si>
  <si>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</si>
  <si>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</si>
  <si>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</si>
  <si>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</si>
  <si>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</si>
  <si>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</si>
  <si>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</si>
  <si>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</si>
  <si>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</si>
  <si>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</si>
  <si>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</si>
  <si>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</si>
  <si>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</si>
  <si>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</si>
  <si>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</si>
  <si>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</si>
  <si>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</si>
  <si>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</si>
  <si>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</si>
  <si>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</si>
  <si>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</si>
  <si>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</si>
  <si>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</si>
  <si>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</si>
  <si>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</si>
  <si>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</si>
  <si>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</si>
  <si>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</si>
  <si>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</si>
  <si>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</si>
  <si>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</si>
  <si>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</si>
  <si>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</si>
  <si>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</si>
  <si>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</si>
  <si>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</si>
  <si>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</si>
  <si>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</si>
  <si>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</si>
  <si>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</si>
  <si>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</si>
  <si>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</si>
  <si>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</si>
  <si>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</si>
  <si>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</si>
  <si>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</si>
  <si>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</si>
  <si>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</si>
  <si>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</si>
  <si>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</si>
  <si>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</si>
  <si>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</si>
  <si>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</si>
  <si>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</si>
  <si>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</si>
  <si>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</si>
  <si>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</si>
  <si>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</si>
  <si>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</si>
  <si>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</si>
  <si>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</si>
  <si>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</si>
  <si>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</si>
  <si>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</si>
  <si>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</si>
  <si>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</si>
  <si>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</si>
  <si>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</si>
  <si>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</si>
  <si>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</si>
  <si>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</si>
  <si>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</si>
  <si>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</si>
  <si>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</si>
  <si>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</si>
  <si>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</si>
  <si>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</si>
  <si>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</si>
  <si>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</si>
  <si>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</si>
  <si>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</si>
  <si>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</si>
  <si>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</si>
  <si>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</si>
  <si>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</si>
  <si>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</si>
  <si>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</si>
  <si>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</si>
  <si>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</si>
  <si>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</si>
  <si>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</si>
  <si>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</si>
  <si>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</si>
  <si>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</si>
  <si>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</si>
  <si>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</si>
  <si>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</si>
  <si>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</si>
  <si>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</si>
  <si>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</si>
  <si>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</si>
  <si>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</si>
  <si>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</si>
  <si>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</si>
  <si>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</si>
  <si>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</si>
  <si>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</si>
  <si>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</si>
  <si>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</si>
  <si>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</si>
  <si>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</si>
  <si>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</si>
  <si>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</si>
  <si>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</si>
  <si>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</si>
  <si>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</si>
  <si>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</si>
  <si>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</si>
  <si>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</si>
  <si>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</si>
  <si>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</si>
  <si>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</si>
  <si>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</si>
  <si>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</si>
  <si>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</si>
  <si>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</si>
  <si>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</si>
  <si>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</si>
  <si>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</si>
  <si>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</si>
  <si>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</si>
  <si>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</si>
  <si>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</si>
  <si>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</si>
  <si>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</si>
  <si>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</si>
  <si>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</si>
  <si>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</si>
  <si>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</si>
  <si>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</si>
  <si>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</si>
  <si>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</si>
  <si>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</si>
  <si>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</si>
  <si>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</si>
  <si>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</si>
  <si>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</si>
  <si>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</si>
  <si>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</si>
  <si>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</si>
  <si>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</si>
  <si>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</si>
  <si>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</si>
  <si>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</si>
  <si>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</si>
  <si>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</si>
  <si>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</si>
  <si>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</si>
  <si>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</si>
  <si>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</si>
  <si>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</si>
  <si>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</si>
  <si>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</si>
  <si>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</si>
  <si>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</si>
  <si>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</si>
  <si>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</si>
  <si>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</si>
  <si>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</si>
  <si>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</si>
  <si>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</si>
  <si>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</si>
  <si>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</si>
  <si>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</si>
  <si>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</si>
  <si>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</si>
  <si>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</si>
  <si>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</si>
  <si>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</si>
  <si>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</si>
  <si>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</si>
  <si>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</si>
  <si>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</si>
  <si>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</si>
  <si>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</si>
  <si>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</si>
  <si>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</si>
  <si>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</si>
  <si>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</si>
  <si>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</si>
  <si>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</si>
  <si>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</si>
  <si>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</si>
  <si>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</si>
  <si>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</si>
  <si>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</si>
  <si>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</si>
  <si>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</si>
  <si>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</si>
  <si>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</si>
  <si>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</si>
  <si>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</si>
  <si>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</si>
  <si>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</si>
  <si>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</si>
  <si>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</si>
  <si>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</si>
  <si>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</si>
  <si>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</si>
  <si>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</si>
  <si>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</si>
  <si>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</si>
  <si>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</si>
  <si>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</si>
  <si>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</si>
  <si>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</si>
  <si>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</si>
  <si>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</si>
  <si>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</si>
  <si>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</si>
  <si>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</si>
  <si>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</si>
  <si>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</si>
  <si>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</si>
  <si>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</si>
  <si>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</si>
  <si>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</si>
  <si>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</si>
  <si>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</si>
  <si>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</si>
  <si>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</si>
  <si>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</si>
  <si>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</si>
  <si>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</si>
  <si>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</si>
  <si>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</si>
  <si>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</si>
  <si>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</si>
  <si>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</si>
  <si>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</si>
  <si>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</si>
  <si>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</si>
  <si>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</si>
  <si>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</si>
  <si>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</si>
  <si>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</si>
  <si>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</si>
  <si>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</si>
  <si>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</si>
  <si>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</si>
  <si>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</si>
  <si>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</si>
  <si>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</si>
  <si>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</si>
  <si>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</si>
  <si>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</si>
  <si>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</si>
  <si>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</si>
  <si>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</si>
  <si>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</si>
  <si>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</si>
  <si>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</si>
  <si>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</si>
  <si>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</si>
  <si>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</si>
  <si>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</si>
  <si>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</si>
  <si>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</si>
  <si>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</si>
  <si>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</si>
  <si>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</si>
  <si>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</si>
  <si>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</si>
  <si>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</si>
  <si>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</si>
  <si>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</si>
  <si>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</si>
  <si>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</si>
  <si>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</si>
  <si>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</si>
  <si>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</si>
  <si>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</si>
  <si>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</si>
  <si>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</si>
  <si>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</si>
  <si>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</si>
  <si>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</si>
  <si>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</si>
  <si>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</si>
  <si>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</si>
  <si>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</si>
  <si>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</si>
  <si>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</si>
  <si>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</si>
  <si>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</si>
  <si>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</si>
  <si>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</si>
  <si>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</si>
  <si>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</si>
  <si>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</si>
  <si>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</si>
  <si>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</si>
  <si>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</si>
  <si>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</si>
  <si>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</si>
  <si>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</si>
  <si>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</si>
  <si>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</si>
  <si>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</si>
  <si>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</si>
  <si>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</si>
  <si>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</si>
  <si>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</si>
  <si>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</si>
  <si>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</si>
  <si>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</si>
  <si>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</si>
  <si>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</si>
  <si>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</si>
  <si>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</si>
  <si>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</si>
  <si>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</si>
  <si>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</si>
  <si>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</si>
  <si>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</si>
  <si>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</si>
  <si>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</si>
  <si>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</si>
  <si>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</si>
  <si>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</si>
  <si>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</si>
  <si>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</si>
  <si>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</si>
  <si>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</si>
  <si>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</si>
  <si>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</si>
  <si>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</si>
  <si>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</si>
  <si>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</si>
  <si>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</si>
  <si>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</si>
  <si>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</si>
  <si>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</si>
  <si>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</si>
  <si>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</si>
  <si>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</si>
  <si>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</si>
  <si>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</si>
  <si>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</si>
  <si>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</si>
  <si>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</si>
  <si>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</si>
  <si>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</si>
  <si>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</si>
  <si>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</si>
  <si>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</si>
  <si>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</si>
  <si>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</si>
  <si>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</si>
  <si>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</si>
  <si>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</si>
  <si>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</si>
  <si>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</si>
  <si>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</si>
  <si>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</si>
  <si>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</si>
  <si>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</si>
  <si>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</si>
  <si>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</si>
  <si>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</si>
  <si>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</si>
  <si>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</si>
  <si>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</si>
  <si>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</si>
  <si>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</si>
  <si>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</si>
  <si>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</si>
  <si>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</si>
  <si>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</si>
  <si>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</si>
  <si>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</si>
  <si>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</si>
  <si>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</si>
  <si>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</si>
  <si>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</si>
  <si>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</si>
  <si>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</si>
  <si>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</si>
  <si>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</si>
  <si>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</si>
  <si>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</si>
  <si>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</si>
  <si>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</si>
  <si>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</si>
  <si>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</si>
  <si>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</si>
  <si>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</si>
  <si>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</si>
  <si>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</si>
  <si>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</si>
  <si>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</si>
  <si>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</si>
  <si>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</si>
  <si>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</si>
  <si>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</si>
  <si>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</si>
  <si>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</si>
  <si>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</si>
  <si>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</si>
  <si>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</si>
  <si>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</si>
  <si>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</si>
  <si>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</si>
  <si>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</si>
  <si>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</si>
  <si>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</si>
  <si>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</si>
  <si>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</si>
  <si>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</si>
  <si>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</si>
  <si>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</si>
  <si>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</si>
  <si>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</si>
  <si>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</si>
  <si>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</si>
  <si>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</si>
  <si>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</si>
  <si>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</si>
  <si>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</si>
  <si>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</si>
  <si>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</si>
  <si>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</si>
  <si>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</si>
  <si>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</si>
  <si>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</si>
  <si>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</si>
  <si>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</si>
  <si>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</si>
  <si>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</si>
  <si>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</si>
  <si>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</si>
  <si>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</si>
  <si>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</si>
  <si>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</si>
  <si>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</si>
  <si>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</si>
  <si>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</si>
  <si>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</si>
  <si>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</si>
  <si>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</si>
  <si>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</si>
  <si>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</si>
  <si>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</si>
  <si>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</si>
  <si>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</si>
  <si>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</si>
  <si>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</si>
  <si>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</si>
  <si>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</si>
  <si>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</si>
  <si>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</si>
  <si>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</si>
  <si>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</si>
  <si>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</si>
  <si>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</si>
  <si>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</si>
  <si>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</si>
  <si>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</si>
  <si>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</si>
  <si>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</si>
  <si>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</si>
  <si>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</si>
  <si>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</si>
  <si>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</si>
  <si>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</si>
  <si>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</si>
  <si>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</si>
  <si>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</si>
  <si>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</si>
  <si>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</si>
  <si>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</si>
  <si>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</si>
  <si>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</si>
  <si>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</si>
  <si>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</si>
  <si>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</si>
  <si>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</si>
  <si>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</si>
  <si>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</si>
  <si>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</si>
  <si>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</si>
  <si>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</si>
  <si>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</si>
  <si>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</si>
  <si>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</si>
  <si>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</si>
  <si>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</si>
  <si>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</si>
  <si>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</si>
  <si>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</si>
  <si>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</si>
  <si>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</si>
  <si>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</si>
  <si>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</si>
  <si>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</si>
  <si>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</si>
  <si>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</si>
  <si>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</si>
  <si>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</si>
  <si>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</si>
  <si>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</si>
  <si>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</si>
  <si>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</si>
  <si>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</si>
  <si>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</si>
  <si>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</si>
  <si>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</si>
  <si>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</si>
  <si>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</si>
  <si>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</si>
  <si>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</si>
  <si>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</si>
  <si>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</si>
  <si>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</si>
  <si>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</si>
  <si>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</si>
  <si>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</si>
  <si>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</si>
  <si>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</si>
  <si>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</si>
  <si>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</si>
  <si>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</si>
  <si>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</si>
  <si>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</si>
  <si>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</si>
  <si>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</si>
  <si>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</si>
  <si>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</si>
  <si>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</si>
  <si>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</si>
  <si>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</si>
  <si>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</si>
  <si>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</si>
  <si>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</si>
  <si>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</si>
  <si>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</si>
  <si>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</si>
  <si>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</si>
  <si>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</si>
  <si>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</si>
  <si>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</si>
  <si>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</si>
  <si>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</si>
  <si>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</si>
  <si>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</si>
  <si>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</si>
  <si>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</si>
  <si>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</si>
  <si>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</si>
  <si>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</si>
  <si>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</si>
  <si>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</si>
  <si>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</si>
  <si>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</si>
  <si>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</si>
  <si>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</si>
  <si>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</si>
  <si>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</si>
  <si>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</si>
  <si>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</si>
  <si>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</si>
  <si>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</si>
  <si>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</si>
  <si>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</si>
  <si>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</si>
  <si>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</si>
  <si>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</si>
  <si>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</si>
  <si>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</si>
  <si>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</si>
  <si>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</si>
  <si>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</si>
  <si>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</si>
  <si>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</si>
  <si>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</si>
  <si>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</si>
  <si>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</si>
  <si>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</si>
  <si>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</si>
  <si>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</si>
  <si>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</si>
  <si>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</si>
  <si>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</si>
  <si>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</si>
  <si>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</si>
  <si>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</si>
  <si>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</si>
  <si>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</si>
  <si>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</si>
  <si>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</si>
  <si>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</si>
  <si>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</si>
  <si>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</si>
  <si>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</si>
  <si>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</si>
  <si>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</si>
  <si>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</si>
  <si>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</si>
  <si>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</si>
  <si>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</si>
  <si>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</si>
  <si>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</si>
  <si>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</si>
  <si>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</si>
  <si>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</si>
  <si>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</si>
  <si>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</si>
  <si>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</si>
  <si>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</si>
  <si>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</si>
  <si>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</si>
  <si>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</si>
  <si>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</si>
  <si>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</si>
  <si>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</si>
  <si>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</si>
  <si>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</si>
  <si>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</si>
  <si>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</si>
  <si>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</si>
  <si>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</si>
  <si>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</si>
  <si>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</si>
  <si>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</si>
  <si>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</si>
  <si>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</si>
  <si>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</si>
  <si>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</si>
  <si>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</si>
  <si>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</si>
  <si>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</si>
  <si>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</si>
  <si>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</si>
  <si>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</si>
  <si>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</si>
  <si>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</si>
  <si>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</si>
  <si>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</si>
  <si>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</si>
  <si>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</si>
  <si>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</si>
  <si>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</si>
  <si>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</si>
  <si>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</si>
  <si>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</si>
  <si>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</si>
  <si>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</si>
  <si>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</si>
  <si>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</si>
  <si>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</si>
  <si>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</si>
  <si>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</si>
  <si>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</si>
  <si>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</si>
  <si>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</si>
  <si>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</si>
  <si>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</si>
  <si>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</si>
  <si>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</si>
  <si>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</si>
  <si>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</si>
  <si>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</si>
  <si>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</si>
  <si>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</si>
  <si>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</si>
  <si>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</si>
  <si>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</si>
  <si>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</si>
  <si>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</si>
  <si>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</si>
  <si>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</si>
  <si>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</si>
  <si>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</si>
  <si>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</si>
  <si>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</si>
  <si>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</si>
  <si>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</si>
  <si>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</si>
  <si>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</si>
  <si>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</si>
  <si>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</si>
  <si>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</si>
  <si>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</si>
  <si>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</si>
  <si>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</si>
  <si>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</si>
  <si>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</si>
  <si>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</si>
  <si>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</si>
  <si>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</si>
  <si>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</si>
  <si>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</si>
  <si>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</si>
  <si>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</si>
  <si>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</si>
  <si>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</si>
  <si>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</si>
  <si>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</si>
  <si>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</si>
  <si>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</si>
  <si>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</si>
  <si>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</si>
  <si>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</si>
  <si>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</si>
  <si>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</si>
  <si>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</si>
  <si>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</si>
  <si>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</si>
  <si>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</si>
  <si>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</si>
  <si>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</si>
  <si>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</si>
  <si>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</si>
  <si>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</si>
  <si>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</si>
  <si>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</si>
  <si>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</si>
  <si>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</si>
  <si>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</si>
  <si>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</si>
  <si>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</si>
  <si>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</si>
  <si>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</si>
  <si>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</si>
  <si>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</si>
  <si>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</si>
  <si>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</si>
  <si>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</si>
  <si>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</si>
  <si>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</si>
  <si>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</si>
  <si>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</si>
  <si>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</si>
  <si>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</si>
  <si>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</si>
  <si>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</si>
  <si>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</si>
  <si>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</si>
  <si>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</si>
  <si>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</si>
  <si>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</si>
  <si>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</si>
  <si>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</si>
  <si>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</si>
  <si>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</si>
  <si>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</si>
  <si>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</si>
  <si>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</si>
  <si>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</si>
  <si>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</si>
  <si>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</si>
  <si>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</si>
  <si>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</si>
  <si>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</si>
  <si>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</si>
  <si>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</si>
  <si>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</si>
  <si>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</si>
  <si>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</si>
  <si>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</si>
  <si>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</si>
  <si>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</si>
  <si>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</si>
  <si>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</si>
  <si>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</si>
  <si>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</si>
  <si>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</si>
  <si>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</si>
  <si>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</si>
  <si>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</si>
  <si>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</si>
  <si>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</si>
  <si>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</si>
  <si>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2024年区级一般公共支出决算经济分类明细表</t>
  </si>
  <si>
    <t>项         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</si>
  <si>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</si>
  <si>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</si>
  <si>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</si>
  <si>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</si>
  <si>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</si>
  <si>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</si>
  <si>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</si>
  <si>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</si>
  <si>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</si>
  <si>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</si>
  <si>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</si>
  <si>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</si>
  <si>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</si>
  <si>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</si>
  <si>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</si>
  <si>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</si>
  <si>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</si>
  <si>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</si>
  <si>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</si>
  <si>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</si>
  <si>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</si>
  <si>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</si>
  <si>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</si>
  <si>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</si>
  <si>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</si>
  <si>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</si>
  <si>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</si>
  <si>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</si>
  <si>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</si>
  <si>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</si>
  <si>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</si>
  <si>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</si>
  <si>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</si>
  <si>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</si>
  <si>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</si>
  <si>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</si>
  <si>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</si>
  <si>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</si>
  <si>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</si>
  <si>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</si>
  <si>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</si>
  <si>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</si>
  <si>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</si>
  <si>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</si>
  <si>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</si>
  <si>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</si>
  <si>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</si>
  <si>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</si>
  <si>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</si>
  <si>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</si>
  <si>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</si>
  <si>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</si>
  <si>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</si>
  <si>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</si>
  <si>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</si>
  <si>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国家赔偿费用支出</t>
  </si>
  <si>
    <t xml:space="preserve">  对民间非营利组织和群众性自治组织补贴</t>
  </si>
  <si>
    <t xml:space="preserve">  经常性赠与</t>
  </si>
  <si>
    <t xml:space="preserve">  资本性赠与</t>
  </si>
  <si>
    <t>2024年区级一般公共基本支出决算经济分类明细表</t>
  </si>
  <si>
    <t>预备费及预留</t>
  </si>
  <si>
    <t xml:space="preserve">  预备费</t>
  </si>
  <si>
    <t xml:space="preserve">  预留</t>
  </si>
  <si>
    <t>2024年区对街/乡/镇税收返还和一般公共预算转移支付决算表</t>
  </si>
  <si>
    <r>
      <rPr>
        <sz val="12"/>
        <rFont val="黑体"/>
        <charset val="134"/>
      </rPr>
      <t>决算为上</t>
    </r>
    <r>
      <rPr>
        <sz val="12"/>
        <rFont val="黑体"/>
        <charset val="134"/>
      </rPr>
      <t xml:space="preserve">
年决算％</t>
    </r>
  </si>
  <si>
    <t>区对街/乡/镇税收返还和转移支付合计</t>
  </si>
  <si>
    <t>一、区对街/乡/镇转移支付</t>
  </si>
  <si>
    <t>（一）一般性转移支付</t>
  </si>
  <si>
    <t>教育一般性转移支付支出</t>
  </si>
  <si>
    <t>社会保障和就业一般性转移支付支出</t>
  </si>
  <si>
    <t>……</t>
  </si>
  <si>
    <t>（二）专项转移支付</t>
  </si>
  <si>
    <t>教育</t>
  </si>
  <si>
    <t>城乡社区</t>
  </si>
  <si>
    <t>农林水</t>
  </si>
  <si>
    <t>二、区对街/乡/镇税收返还</t>
  </si>
  <si>
    <t>增值税税收返还支出</t>
  </si>
  <si>
    <t>因和平区无下一级财政，故此表无数据未编报。</t>
  </si>
  <si>
    <t>2024年区对街/乡/镇税收返还和一般性转移支付分地区决算表</t>
  </si>
  <si>
    <t>税收返还</t>
  </si>
  <si>
    <t>一般性转移支付</t>
  </si>
  <si>
    <t>地区一</t>
  </si>
  <si>
    <t>地区二</t>
  </si>
  <si>
    <t>…</t>
  </si>
  <si>
    <t>2024年区对街/乡/镇一般公共预算专项转移支付决算明细表</t>
  </si>
  <si>
    <t>单位:万元</t>
  </si>
  <si>
    <t>项   目</t>
  </si>
  <si>
    <t>决算数</t>
  </si>
  <si>
    <t>专项转移支付支出</t>
  </si>
  <si>
    <t xml:space="preserve">  地区一</t>
  </si>
  <si>
    <t xml:space="preserve">    项目一</t>
  </si>
  <si>
    <t xml:space="preserve">    项目二</t>
  </si>
  <si>
    <t xml:space="preserve">    ……（具体项目）</t>
  </si>
  <si>
    <t xml:space="preserve">  地区二</t>
  </si>
  <si>
    <t xml:space="preserve">  地区三</t>
  </si>
  <si>
    <t xml:space="preserve">    ……（具体科目）</t>
  </si>
  <si>
    <t>2024年政府一般债务限额和余额情况表</t>
  </si>
  <si>
    <t>金         额</t>
  </si>
  <si>
    <t>合计</t>
  </si>
  <si>
    <t>政府债券</t>
  </si>
  <si>
    <t>国有企事业单位债务等</t>
  </si>
  <si>
    <r>
      <rPr>
        <sz val="12"/>
        <rFont val="宋体"/>
        <charset val="134"/>
      </rPr>
      <t>一、2023</t>
    </r>
    <r>
      <rPr>
        <sz val="12"/>
        <rFont val="黑体"/>
        <charset val="134"/>
      </rPr>
      <t>年末政府一般债务余额</t>
    </r>
  </si>
  <si>
    <t>二、2024年末政府一般债务余额限额</t>
  </si>
  <si>
    <t>三、2024年政府一般债务举借额</t>
  </si>
  <si>
    <t>四、2024年政府一般债务还本额</t>
  </si>
  <si>
    <t>五、2024年末政府一般债务余额</t>
  </si>
  <si>
    <t xml:space="preserve">   六、2024年政府一般债务付息额</t>
  </si>
  <si>
    <t>政府性基金预算</t>
  </si>
  <si>
    <t>2024年全区政府性基金收入决算表</t>
  </si>
  <si>
    <t>政 府 性 基 金 收 入 合 计</t>
  </si>
  <si>
    <t xml:space="preserve"> </t>
  </si>
  <si>
    <t xml:space="preserve">  政府性基金收入（款）</t>
  </si>
  <si>
    <t xml:space="preserve">    国有土地使用权出让收入</t>
  </si>
  <si>
    <t xml:space="preserve">    彩票公益金收入</t>
  </si>
  <si>
    <t xml:space="preserve">    其他政府性基金收入</t>
  </si>
  <si>
    <t xml:space="preserve">  专项债务对应项目专项收入</t>
  </si>
  <si>
    <t xml:space="preserve">  政 府 性 基 金 收 入 合 计</t>
  </si>
  <si>
    <t xml:space="preserve">  加：市级转移支付收入</t>
  </si>
  <si>
    <r>
      <rPr>
        <sz val="12"/>
        <rFont val="宋体"/>
        <charset val="134"/>
      </rPr>
      <t xml:space="preserve"> </t>
    </r>
    <r>
      <rPr>
        <sz val="12"/>
        <rFont val="宋体"/>
        <charset val="134"/>
      </rPr>
      <t xml:space="preserve">     </t>
    </r>
    <r>
      <rPr>
        <sz val="12"/>
        <rFont val="宋体"/>
        <charset val="134"/>
      </rPr>
      <t>上年结余收入</t>
    </r>
  </si>
  <si>
    <r>
      <rPr>
        <sz val="12"/>
        <rFont val="宋体"/>
        <charset val="134"/>
      </rPr>
      <t xml:space="preserve"> </t>
    </r>
    <r>
      <rPr>
        <sz val="12"/>
        <rFont val="宋体"/>
        <charset val="134"/>
      </rPr>
      <t xml:space="preserve">     </t>
    </r>
    <r>
      <rPr>
        <sz val="12"/>
        <rFont val="宋体"/>
        <charset val="134"/>
      </rPr>
      <t>调入调出资金等</t>
    </r>
  </si>
  <si>
    <t xml:space="preserve">      专项债务转贷收入</t>
  </si>
  <si>
    <t xml:space="preserve">  政 府 性 基 金 收 入 总 计</t>
  </si>
  <si>
    <t>2024年全区政府性基金支出决算表</t>
  </si>
  <si>
    <t>预 算</t>
  </si>
  <si>
    <t>政 府 性 基 金 支 出 合 计</t>
  </si>
  <si>
    <t xml:space="preserve">  科学技术支出</t>
  </si>
  <si>
    <t xml:space="preserve">  文化旅游体育与传媒支出</t>
  </si>
  <si>
    <r>
      <rPr>
        <sz val="12"/>
        <rFont val="宋体"/>
        <charset val="134"/>
      </rPr>
      <t xml:space="preserve"> </t>
    </r>
    <r>
      <rPr>
        <sz val="12"/>
        <rFont val="宋体"/>
        <charset val="134"/>
      </rPr>
      <t xml:space="preserve"> 社会保障和就业支出</t>
    </r>
  </si>
  <si>
    <t xml:space="preserve">  节能环保支出</t>
  </si>
  <si>
    <r>
      <rPr>
        <sz val="12"/>
        <rFont val="宋体"/>
        <charset val="134"/>
      </rPr>
      <t xml:space="preserve"> </t>
    </r>
    <r>
      <rPr>
        <sz val="12"/>
        <rFont val="宋体"/>
        <charset val="134"/>
      </rPr>
      <t xml:space="preserve"> 城乡社区支出</t>
    </r>
  </si>
  <si>
    <t xml:space="preserve">    国有土地使用权出让收入安排的支出</t>
  </si>
  <si>
    <t xml:space="preserve">  交通运输支出</t>
  </si>
  <si>
    <r>
      <rPr>
        <sz val="12"/>
        <rFont val="宋体"/>
        <charset val="134"/>
      </rPr>
      <t xml:space="preserve"> </t>
    </r>
    <r>
      <rPr>
        <sz val="12"/>
        <rFont val="宋体"/>
        <charset val="134"/>
      </rPr>
      <t xml:space="preserve">   港口建设费安排的支出</t>
    </r>
  </si>
  <si>
    <t xml:space="preserve">  资源勘探工业信息等支出</t>
  </si>
  <si>
    <r>
      <rPr>
        <sz val="12"/>
        <rFont val="宋体"/>
        <charset val="134"/>
      </rPr>
      <t xml:space="preserve"> </t>
    </r>
    <r>
      <rPr>
        <sz val="12"/>
        <rFont val="宋体"/>
        <charset val="134"/>
      </rPr>
      <t xml:space="preserve"> 其他支出</t>
    </r>
  </si>
  <si>
    <t xml:space="preserve">  债务付息支出</t>
  </si>
  <si>
    <t xml:space="preserve">  债务发行费支出</t>
  </si>
  <si>
    <t xml:space="preserve">  抗疫特别国债安排的支出</t>
  </si>
  <si>
    <t>政 府 性 基 金 收 入 总 计</t>
  </si>
  <si>
    <t>减：政府性基金支出</t>
  </si>
  <si>
    <t>2024年区级政府性基金收入决算表</t>
  </si>
  <si>
    <t xml:space="preserve">  减：区对街/乡/镇转移支付</t>
  </si>
  <si>
    <t>2024年区级政府性基金支出决算表</t>
  </si>
  <si>
    <t>2024年区级政府性基金支出决算功能分类明细表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</si>
  <si>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</si>
  <si>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</si>
  <si>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</si>
  <si>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</si>
  <si>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</si>
  <si>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</si>
  <si>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</si>
  <si>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</si>
  <si>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</si>
  <si>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</si>
  <si>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</si>
  <si>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</si>
  <si>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</si>
  <si>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</si>
  <si>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</si>
  <si>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</si>
  <si>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</si>
  <si>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</si>
  <si>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</si>
  <si>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</si>
  <si>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</si>
  <si>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</si>
  <si>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</si>
  <si>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</si>
  <si>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</si>
  <si>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</si>
  <si>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</si>
  <si>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</si>
  <si>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</si>
  <si>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</si>
  <si>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</si>
  <si>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</si>
  <si>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</si>
  <si>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</si>
  <si>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</si>
  <si>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</si>
  <si>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</si>
  <si>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</si>
  <si>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</si>
  <si>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</si>
  <si>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</si>
  <si>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</si>
  <si>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</si>
  <si>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</si>
  <si>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</si>
  <si>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</si>
  <si>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</si>
  <si>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</si>
  <si>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</si>
  <si>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</si>
  <si>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</si>
  <si>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</si>
  <si>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</si>
  <si>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</si>
  <si>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</si>
  <si>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</si>
  <si>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</si>
  <si>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</si>
  <si>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</si>
  <si>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</si>
  <si>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</si>
  <si>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</si>
  <si>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</si>
  <si>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</si>
  <si>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</si>
  <si>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</si>
  <si>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</si>
  <si>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</si>
  <si>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</si>
  <si>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</si>
  <si>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</si>
  <si>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</si>
  <si>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</si>
  <si>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</si>
  <si>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</si>
  <si>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</si>
  <si>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</si>
  <si>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</si>
  <si>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</si>
  <si>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</si>
  <si>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</si>
  <si>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</si>
  <si>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</si>
  <si>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</si>
  <si>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</si>
  <si>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</si>
  <si>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</si>
  <si>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</si>
  <si>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</si>
  <si>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</si>
  <si>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</si>
  <si>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</si>
  <si>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</si>
  <si>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</si>
  <si>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</si>
  <si>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</si>
  <si>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</si>
  <si>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</si>
  <si>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</si>
  <si>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</si>
  <si>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</si>
  <si>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</si>
  <si>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</si>
  <si>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</si>
  <si>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</si>
  <si>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</si>
  <si>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</si>
  <si>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</si>
  <si>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</si>
  <si>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</si>
  <si>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</si>
  <si>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</si>
  <si>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</si>
  <si>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</si>
  <si>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</si>
  <si>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</si>
  <si>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</si>
  <si>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</si>
  <si>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</si>
  <si>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</si>
  <si>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</si>
  <si>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</si>
  <si>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</si>
  <si>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</si>
  <si>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</si>
  <si>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</si>
  <si>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</si>
  <si>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</si>
  <si>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</si>
  <si>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</si>
  <si>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</si>
  <si>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</si>
  <si>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</si>
  <si>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</si>
  <si>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</si>
  <si>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</si>
  <si>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</si>
  <si>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</si>
  <si>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</si>
  <si>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</si>
  <si>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</si>
  <si>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</si>
  <si>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</si>
  <si>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</si>
  <si>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</si>
  <si>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</si>
  <si>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</si>
  <si>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</si>
  <si>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</si>
  <si>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</si>
  <si>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</si>
  <si>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</si>
  <si>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</si>
  <si>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</si>
  <si>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</si>
  <si>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</si>
  <si>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</si>
  <si>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</si>
  <si>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</si>
  <si>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</si>
  <si>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</si>
  <si>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</si>
  <si>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</si>
  <si>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</si>
  <si>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</si>
  <si>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</si>
  <si>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</si>
  <si>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</si>
  <si>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</si>
  <si>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</si>
  <si>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</si>
  <si>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</si>
  <si>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</si>
  <si>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</si>
  <si>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</si>
  <si>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</si>
  <si>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</si>
  <si>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</si>
  <si>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</si>
  <si>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</si>
  <si>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</si>
  <si>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</si>
  <si>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</si>
  <si>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</si>
  <si>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</si>
  <si>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</si>
  <si>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</si>
  <si>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</si>
  <si>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</si>
  <si>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</si>
  <si>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</si>
  <si>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</si>
  <si>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</si>
  <si>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</si>
  <si>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</si>
  <si>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</si>
  <si>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</si>
  <si>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</si>
  <si>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</si>
  <si>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</si>
  <si>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</si>
  <si>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</si>
  <si>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</si>
  <si>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</si>
  <si>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</si>
  <si>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</si>
  <si>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</si>
  <si>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</si>
  <si>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</si>
  <si>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</si>
  <si>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</si>
  <si>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</si>
  <si>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</si>
  <si>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</si>
  <si>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</si>
  <si>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</si>
  <si>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</si>
  <si>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</si>
  <si>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</si>
  <si>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</si>
  <si>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</si>
  <si>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</si>
  <si>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</si>
  <si>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</si>
  <si>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</si>
  <si>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</si>
  <si>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</si>
  <si>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</si>
  <si>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</si>
  <si>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</si>
  <si>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2024年区对街/乡/镇政府性基金转移支付决算表</t>
  </si>
  <si>
    <t>区对街/乡/镇转移支付合计</t>
  </si>
  <si>
    <t xml:space="preserve">    一、一般性转移支付</t>
  </si>
  <si>
    <t xml:space="preserve"> xx一般性转移支付</t>
  </si>
  <si>
    <t xml:space="preserve">    二、专项转移支付</t>
  </si>
  <si>
    <t xml:space="preserve"> …</t>
  </si>
  <si>
    <t>地区三</t>
  </si>
  <si>
    <t>2024年区对街/乡/镇政府性基金专项转移支付决算明细表</t>
  </si>
  <si>
    <t>项目</t>
  </si>
  <si>
    <t>2024年政府专项债务限额和余额情况表</t>
  </si>
  <si>
    <r>
      <rPr>
        <sz val="12"/>
        <rFont val="宋体"/>
        <charset val="134"/>
      </rPr>
      <t>一、2023</t>
    </r>
    <r>
      <rPr>
        <sz val="12"/>
        <rFont val="黑体"/>
        <charset val="134"/>
      </rPr>
      <t>年末政府专项债务余额</t>
    </r>
  </si>
  <si>
    <t>二、2024年末政府专项债务余额限额</t>
  </si>
  <si>
    <t>三、2024年政府专项债务举借额</t>
  </si>
  <si>
    <t>四、2024年政府专项债务还本额</t>
  </si>
  <si>
    <t>五、2024年末政府专项债务余额</t>
  </si>
  <si>
    <t xml:space="preserve">   六、2024年政府专项债务付息额</t>
  </si>
  <si>
    <t>国有资本经营预算</t>
  </si>
  <si>
    <t>2024年全区国有资本经营收入决算表</t>
  </si>
  <si>
    <t>国有资本经营收入合计</t>
  </si>
  <si>
    <t>一、利润收入</t>
  </si>
  <si>
    <t>钢铁企业利润收入</t>
  </si>
  <si>
    <t>化工企业利润收入</t>
  </si>
  <si>
    <t>运输企业利润收入</t>
  </si>
  <si>
    <t>投资服务企业利润收入</t>
  </si>
  <si>
    <t>纺织轻工企业利润收入</t>
  </si>
  <si>
    <t>贸易企业利润收入</t>
  </si>
  <si>
    <t>建筑施工企业利润收入</t>
  </si>
  <si>
    <t>房地产企业利润收入</t>
  </si>
  <si>
    <t>医药企业利润收入</t>
  </si>
  <si>
    <t>其他国有资本经营预算企业利润收入</t>
  </si>
  <si>
    <t>二、股利、股息收入</t>
  </si>
  <si>
    <t>三、产权转让收入</t>
  </si>
  <si>
    <t>四、其他国有资本经营预算收入</t>
  </si>
  <si>
    <t xml:space="preserve">    加：市级转移支付收入</t>
  </si>
  <si>
    <t xml:space="preserve">        上年结余收入</t>
  </si>
  <si>
    <t xml:space="preserve">        调入调出资金等</t>
  </si>
  <si>
    <t>国有资本经营收入总计</t>
  </si>
  <si>
    <t>2024年全区国有资本经营支出决算表</t>
  </si>
  <si>
    <t>国有资本经营支出合计</t>
  </si>
  <si>
    <t>一、解决历史遗留问题及改革成本支出</t>
  </si>
  <si>
    <t>国有企业退休人员社会化管理补助支出</t>
  </si>
  <si>
    <t>国有企业改革成本支出</t>
  </si>
  <si>
    <t>其他解决历史遗留问题及改革成本支出</t>
  </si>
  <si>
    <t>二、国有企业资本金注入</t>
  </si>
  <si>
    <t>国有经济结构调整支出</t>
  </si>
  <si>
    <t>公益性设施投资支出</t>
  </si>
  <si>
    <t>前瞻战略性产业发展支出</t>
  </si>
  <si>
    <t>支持科技进步支出</t>
  </si>
  <si>
    <t>其他企业国有资本金注入</t>
  </si>
  <si>
    <t>三、国有企业政策性补贴</t>
  </si>
  <si>
    <t>四、其他国有资本经营预算支出</t>
  </si>
  <si>
    <t>减：国有资本经营支出</t>
  </si>
  <si>
    <t>国有资本经营结余</t>
  </si>
  <si>
    <t>2024年区级国有资本经营收入决算表</t>
  </si>
  <si>
    <t>2024年区级国有资本经营支出决算表</t>
  </si>
  <si>
    <t>2024年区级国有资本经营支出决算功能分类明细表</t>
  </si>
  <si>
    <t>决算为调整           预算％</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</si>
  <si>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</si>
  <si>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</si>
  <si>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</si>
  <si>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</si>
  <si>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</si>
  <si>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</si>
  <si>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</si>
  <si>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</si>
  <si>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</si>
  <si>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</si>
  <si>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</si>
  <si>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</si>
  <si>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</si>
  <si>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</si>
  <si>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</si>
  <si>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</si>
  <si>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</si>
  <si>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</si>
  <si>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</si>
  <si>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</si>
  <si>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</si>
  <si>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</si>
  <si>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</si>
  <si>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</si>
  <si>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</si>
  <si>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</si>
  <si>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2024年区对街/乡/镇国有资本经营转移支付决算表</t>
  </si>
  <si>
    <t>决算为上
年执行％</t>
  </si>
  <si>
    <t>社会保险基金预算</t>
  </si>
  <si>
    <t>2024年社会保险基金收入决算表</t>
  </si>
  <si>
    <r>
      <rPr>
        <sz val="12"/>
        <rFont val="黑体"/>
        <charset val="134"/>
      </rPr>
      <t xml:space="preserve">决   </t>
    </r>
    <r>
      <rPr>
        <sz val="12"/>
        <rFont val="黑体"/>
        <charset val="134"/>
      </rPr>
      <t>算</t>
    </r>
  </si>
  <si>
    <t>决算为      预算％</t>
  </si>
  <si>
    <t>社 会 保 险 基 金 收 入 合 计</t>
  </si>
  <si>
    <t xml:space="preserve">    其中：保险费收入</t>
  </si>
  <si>
    <t xml:space="preserve">          财政补贴收入</t>
  </si>
  <si>
    <t xml:space="preserve">          利息收入</t>
  </si>
  <si>
    <t>一、城镇企业职工基本养老保险基金收入</t>
  </si>
  <si>
    <t>二、失业保险基金收入</t>
  </si>
  <si>
    <t>三、城镇职工基本医疗保险基金收入</t>
  </si>
  <si>
    <t>四、工伤保险基金收入</t>
  </si>
  <si>
    <r>
      <rPr>
        <sz val="12"/>
        <rFont val="宋体"/>
        <charset val="134"/>
      </rPr>
      <t>五、城镇职工生育保险基金</t>
    </r>
    <r>
      <rPr>
        <sz val="12"/>
        <color indexed="8"/>
        <rFont val="宋体"/>
        <charset val="134"/>
      </rPr>
      <t>收入</t>
    </r>
  </si>
  <si>
    <r>
      <rPr>
        <sz val="12"/>
        <rFont val="宋体"/>
        <charset val="134"/>
      </rPr>
      <t>六、城乡居民基本养老保险基金</t>
    </r>
    <r>
      <rPr>
        <sz val="12"/>
        <color indexed="8"/>
        <rFont val="宋体"/>
        <charset val="134"/>
      </rPr>
      <t>收入</t>
    </r>
  </si>
  <si>
    <r>
      <rPr>
        <sz val="12"/>
        <rFont val="宋体"/>
        <charset val="134"/>
      </rPr>
      <t>七、城乡居民基本医疗保险基金</t>
    </r>
    <r>
      <rPr>
        <sz val="12"/>
        <color indexed="8"/>
        <rFont val="宋体"/>
        <charset val="134"/>
      </rPr>
      <t>收入</t>
    </r>
  </si>
  <si>
    <t>八、机关事业单位基本养老保险基金收入</t>
  </si>
  <si>
    <t xml:space="preserve"> 和平区2024年社会保险基金由市级统筹，本区无收入、无支出。</t>
  </si>
  <si>
    <t>2024年社会保险基金支出决算表</t>
  </si>
  <si>
    <t>社 会 保 险 基 金 支 出 合 计</t>
  </si>
  <si>
    <t>一、城镇企业职工基本养老保险基金支出</t>
  </si>
  <si>
    <t>　　其中：基本养老金</t>
  </si>
  <si>
    <t xml:space="preserve">          丧葬抚恤补助</t>
  </si>
  <si>
    <t>二、失业保险基金支出</t>
  </si>
  <si>
    <t>　　其中：失业保险金</t>
  </si>
  <si>
    <t xml:space="preserve">          医疗补助金</t>
  </si>
  <si>
    <t xml:space="preserve">          职业培训和职业介绍补贴</t>
  </si>
  <si>
    <t xml:space="preserve">          促进就业补助</t>
  </si>
  <si>
    <t>三、城镇职工基本医疗保险基金支出</t>
  </si>
  <si>
    <t>　　其中：基本医疗保险统筹基金</t>
  </si>
  <si>
    <t xml:space="preserve">          医疗保险个人账户基金</t>
  </si>
  <si>
    <t>四、工伤保险基金支出</t>
  </si>
  <si>
    <t>　　其中：工伤保险待遇</t>
  </si>
  <si>
    <r>
      <rPr>
        <sz val="12"/>
        <rFont val="宋体"/>
        <charset val="134"/>
      </rPr>
      <t>五、城镇职工生育保险基金</t>
    </r>
    <r>
      <rPr>
        <sz val="12"/>
        <color indexed="8"/>
        <rFont val="宋体"/>
        <charset val="134"/>
      </rPr>
      <t>支出</t>
    </r>
  </si>
  <si>
    <t>　　其中：生育保险金</t>
  </si>
  <si>
    <r>
      <rPr>
        <sz val="12"/>
        <rFont val="宋体"/>
        <charset val="134"/>
      </rPr>
      <t>六、城乡居民基本养老保险基金</t>
    </r>
    <r>
      <rPr>
        <sz val="12"/>
        <color indexed="8"/>
        <rFont val="宋体"/>
        <charset val="134"/>
      </rPr>
      <t>支出</t>
    </r>
  </si>
  <si>
    <r>
      <rPr>
        <sz val="12"/>
        <rFont val="宋体"/>
        <charset val="134"/>
      </rPr>
      <t>七、城乡居民基本医疗保险基金</t>
    </r>
    <r>
      <rPr>
        <sz val="12"/>
        <color indexed="8"/>
        <rFont val="宋体"/>
        <charset val="134"/>
      </rPr>
      <t>支出</t>
    </r>
  </si>
  <si>
    <t>八、机关事业单位基本养老保险基金支出</t>
  </si>
  <si>
    <t>政府债务</t>
  </si>
  <si>
    <t>和平区2024年政府债务发行及还本付息情况表</t>
  </si>
  <si>
    <t>全    区</t>
  </si>
  <si>
    <t>一、2023年末地方政府债务余额</t>
  </si>
  <si>
    <t xml:space="preserve">      其中：一般债务</t>
  </si>
  <si>
    <t xml:space="preserve">           专项债务</t>
  </si>
  <si>
    <t>二、2023年地方政府债务限额</t>
  </si>
  <si>
    <t xml:space="preserve">            专项债务</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</si>
  <si>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</si>
  <si>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</si>
  <si>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</si>
  <si>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</si>
  <si>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</si>
  <si>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四、2024年地方政府债务还本决算数</t>
  </si>
  <si>
    <t xml:space="preserve">     一般债务</t>
  </si>
  <si>
    <t xml:space="preserve">     专项债务</t>
  </si>
  <si>
    <t>五、2024年地方政府债务付息决算数</t>
  </si>
  <si>
    <t>六、2024年末地方政府债务余额决算数</t>
  </si>
  <si>
    <t>七、2024年地方政府债务限额</t>
  </si>
</sst>
</file>

<file path=xl/styles.xml><?xml version="1.0" encoding="utf-8"?>
<styleSheet xmlns="http://schemas.openxmlformats.org/spreadsheetml/2006/main">
  <numFmts count="31">
    <numFmt numFmtId="42" formatCode="_ &quot;￥&quot;* #,##0_ ;_ &quot;￥&quot;* \-#,##0_ ;_ &quot;￥&quot;* &quot;-&quot;_ ;_ @_ "/>
    <numFmt numFmtId="44" formatCode="_ &quot;￥&quot;* #,##0.00_ ;_ &quot;￥&quot;* \-#,##0.00_ ;_ &quot;￥&quot;* &quot;-&quot;??_ ;_ @_ "/>
    <numFmt numFmtId="176" formatCode="0_ "/>
    <numFmt numFmtId="177" formatCode="_-* #,##0.00_$_-;\-* #,##0.00_$_-;_-* &quot;-&quot;??_$_-;_-@_-"/>
    <numFmt numFmtId="178" formatCode="_(* #,##0.00_);_(* \(#,##0.00\);_(* &quot;-&quot;??_);_(@_)"/>
    <numFmt numFmtId="179" formatCode="#,##0;\(#,##0\)"/>
    <numFmt numFmtId="180" formatCode="_-* #,##0.00&quot;$&quot;_-;\-* #,##0.00&quot;$&quot;_-;_-* &quot;-&quot;??&quot;$&quot;_-;_-@_-"/>
    <numFmt numFmtId="181" formatCode="#,##0;\-#,##0;&quot;-&quot;"/>
    <numFmt numFmtId="182" formatCode="_-&quot;$&quot;* #,##0_-;\-&quot;$&quot;* #,##0_-;_-&quot;$&quot;* &quot;-&quot;_-;_-@_-"/>
    <numFmt numFmtId="183" formatCode="#,##0_ "/>
    <numFmt numFmtId="184" formatCode="_(&quot;$&quot;* #,##0.00_);_(&quot;$&quot;* \(#,##0.00\);_(&quot;$&quot;* &quot;-&quot;??_);_(@_)"/>
    <numFmt numFmtId="185" formatCode="_(* #,##0_);_(* \(#,##0\);_(* &quot;-&quot;_);_(@_)"/>
    <numFmt numFmtId="186" formatCode="#,##0_);[Red]\(#,##0\)"/>
    <numFmt numFmtId="187" formatCode="#,##0.0_);[Red]\(#,##0.0\)"/>
    <numFmt numFmtId="188" formatCode="\$#,##0.00;\(\$#,##0.00\)"/>
    <numFmt numFmtId="189" formatCode="#,##0.0_ "/>
    <numFmt numFmtId="190" formatCode="0.0_);[Red]\(0.0\)"/>
    <numFmt numFmtId="191" formatCode="0.00_);[Red]\(0.00\)"/>
    <numFmt numFmtId="192" formatCode="\$#,##0;\(\$#,##0\)"/>
    <numFmt numFmtId="43" formatCode="_ * #,##0.00_ ;_ * \-#,##0.00_ ;_ * &quot;-&quot;??_ ;_ @_ "/>
    <numFmt numFmtId="41" formatCode="_ * #,##0_ ;_ * \-#,##0_ ;_ * &quot;-&quot;_ ;_ @_ "/>
    <numFmt numFmtId="193" formatCode="0.0_ "/>
    <numFmt numFmtId="194" formatCode="_-* #,##0_$_-;\-* #,##0_$_-;_-* &quot;-&quot;_$_-;_-@_-"/>
    <numFmt numFmtId="195" formatCode="_-* #,##0&quot;$&quot;_-;\-* #,##0&quot;$&quot;_-;_-* &quot;-&quot;&quot;$&quot;_-;_-@_-"/>
    <numFmt numFmtId="196" formatCode="_ * #,##0_ ;_ * \-#,##0_ ;_ * &quot;-&quot;??_ ;_ @_ "/>
    <numFmt numFmtId="197" formatCode="0.0%"/>
    <numFmt numFmtId="198" formatCode="yyyy&quot;年&quot;m&quot;月&quot;d&quot;日&quot;;@"/>
    <numFmt numFmtId="199" formatCode="_(* #,##0_);_(* \(#,##0\);_(* &quot;-&quot;??_);_(@_)"/>
    <numFmt numFmtId="200" formatCode="0.00_ "/>
    <numFmt numFmtId="201" formatCode="0.0"/>
    <numFmt numFmtId="202" formatCode="0;_琀"/>
  </numFmts>
  <fonts count="124">
    <font>
      <sz val="12"/>
      <name val="宋体"/>
      <charset val="134"/>
    </font>
    <font>
      <sz val="12"/>
      <color indexed="8"/>
      <name val="宋体"/>
      <charset val="134"/>
      <scheme val="minor"/>
    </font>
    <font>
      <sz val="22"/>
      <name val="黑体"/>
      <charset val="134"/>
    </font>
    <font>
      <sz val="12"/>
      <name val="宋体"/>
      <charset val="134"/>
      <scheme val="minor"/>
    </font>
    <font>
      <sz val="12"/>
      <name val="黑体"/>
      <charset val="134"/>
    </font>
    <font>
      <sz val="12"/>
      <name val="Times New Roman"/>
      <charset val="0"/>
    </font>
    <font>
      <sz val="11"/>
      <name val="SimSun"/>
      <charset val="134"/>
    </font>
    <font>
      <sz val="18"/>
      <name val="黑体"/>
      <charset val="134"/>
    </font>
    <font>
      <sz val="40"/>
      <name val="华文中宋"/>
      <charset val="134"/>
    </font>
    <font>
      <sz val="13"/>
      <name val="宋体"/>
      <charset val="134"/>
    </font>
    <font>
      <sz val="12"/>
      <color indexed="8"/>
      <name val="宋体"/>
      <charset val="134"/>
    </font>
    <font>
      <sz val="24"/>
      <name val="宋体"/>
      <charset val="134"/>
    </font>
    <font>
      <b/>
      <sz val="48"/>
      <name val="华文中宋"/>
      <charset val="134"/>
    </font>
    <font>
      <sz val="22"/>
      <name val="楷体_GB2312"/>
      <charset val="134"/>
    </font>
    <font>
      <sz val="28"/>
      <name val="华文新魏"/>
      <charset val="134"/>
    </font>
    <font>
      <sz val="24"/>
      <name val="华文中宋"/>
      <charset val="134"/>
    </font>
    <font>
      <sz val="12"/>
      <name val="华文新魏"/>
      <charset val="134"/>
    </font>
    <font>
      <b/>
      <sz val="28"/>
      <name val="宋体"/>
      <charset val="134"/>
    </font>
    <font>
      <b/>
      <sz val="28"/>
      <name val="仿宋_GB2312"/>
      <charset val="134"/>
    </font>
    <font>
      <sz val="21"/>
      <name val="黑体"/>
      <charset val="134"/>
    </font>
    <font>
      <sz val="12"/>
      <color indexed="8"/>
      <name val="Arial"/>
      <charset val="134"/>
    </font>
    <font>
      <b/>
      <sz val="10"/>
      <name val="宋体"/>
      <charset val="134"/>
    </font>
    <font>
      <b/>
      <sz val="10"/>
      <name val="宋体"/>
      <charset val="134"/>
      <scheme val="major"/>
    </font>
    <font>
      <sz val="10"/>
      <name val="宋体"/>
      <charset val="134"/>
      <scheme val="major"/>
    </font>
    <font>
      <sz val="10"/>
      <name val="宋体"/>
      <charset val="134"/>
    </font>
    <font>
      <sz val="12"/>
      <color indexed="8"/>
      <name val="黑体"/>
      <charset val="134"/>
    </font>
    <font>
      <sz val="12"/>
      <color rgb="FF000000"/>
      <name val="宋体"/>
      <charset val="134"/>
    </font>
    <font>
      <b/>
      <sz val="12"/>
      <name val="黑体"/>
      <charset val="134"/>
    </font>
    <font>
      <b/>
      <sz val="12"/>
      <name val="宋体"/>
      <charset val="134"/>
    </font>
    <font>
      <sz val="20"/>
      <color indexed="8"/>
      <name val="等线"/>
      <charset val="134"/>
    </font>
    <font>
      <sz val="22"/>
      <name val="宋体"/>
      <charset val="134"/>
    </font>
    <font>
      <sz val="18"/>
      <name val="宋体"/>
      <charset val="134"/>
    </font>
    <font>
      <b/>
      <sz val="18"/>
      <name val="宋体"/>
      <charset val="134"/>
    </font>
    <font>
      <b/>
      <sz val="12"/>
      <color theme="1"/>
      <name val="宋体"/>
      <charset val="134"/>
    </font>
    <font>
      <sz val="12"/>
      <color theme="1"/>
      <name val="宋体"/>
      <charset val="134"/>
    </font>
    <font>
      <sz val="22"/>
      <color theme="1"/>
      <name val="黑体"/>
      <charset val="134"/>
    </font>
    <font>
      <sz val="22"/>
      <color theme="1"/>
      <name val="Times New Roman"/>
      <charset val="0"/>
    </font>
    <font>
      <sz val="12"/>
      <name val="黑体"/>
      <charset val="0"/>
    </font>
    <font>
      <sz val="12"/>
      <color theme="1"/>
      <name val="Times New Roman"/>
      <charset val="0"/>
    </font>
    <font>
      <sz val="14"/>
      <name val="Times New Roman"/>
      <charset val="134"/>
    </font>
    <font>
      <sz val="12"/>
      <name val="Times New Roman"/>
      <charset val="134"/>
    </font>
    <font>
      <b/>
      <sz val="24"/>
      <name val="Times New Roman"/>
      <charset val="134"/>
    </font>
    <font>
      <sz val="14"/>
      <name val="黑体"/>
      <charset val="134"/>
    </font>
    <font>
      <sz val="28"/>
      <name val="Times New Roman"/>
      <charset val="134"/>
    </font>
    <font>
      <sz val="16"/>
      <name val="黑体"/>
      <charset val="134"/>
    </font>
    <font>
      <sz val="28"/>
      <name val="华文中宋"/>
      <charset val="134"/>
    </font>
    <font>
      <b/>
      <sz val="13"/>
      <color theme="3"/>
      <name val="宋体"/>
      <charset val="134"/>
      <scheme val="minor"/>
    </font>
    <font>
      <sz val="11"/>
      <color theme="1"/>
      <name val="宋体"/>
      <charset val="134"/>
      <scheme val="minor"/>
    </font>
    <font>
      <b/>
      <sz val="11"/>
      <color rgb="FFFFFFFF"/>
      <name val="宋体"/>
      <charset val="0"/>
      <scheme val="minor"/>
    </font>
    <font>
      <sz val="11"/>
      <color theme="1"/>
      <name val="宋体"/>
      <charset val="0"/>
      <scheme val="minor"/>
    </font>
    <font>
      <sz val="11"/>
      <color indexed="8"/>
      <name val="宋体"/>
      <charset val="134"/>
    </font>
    <font>
      <sz val="11"/>
      <color indexed="20"/>
      <name val="宋体"/>
      <charset val="134"/>
    </font>
    <font>
      <b/>
      <sz val="11"/>
      <color rgb="FFFA7D00"/>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2"/>
      <color indexed="20"/>
      <name val="宋体"/>
      <charset val="134"/>
    </font>
    <font>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0"/>
      <name val="Arial"/>
      <charset val="134"/>
    </font>
    <font>
      <b/>
      <i/>
      <sz val="16"/>
      <name val="Helv"/>
      <charset val="134"/>
    </font>
    <font>
      <sz val="12"/>
      <color indexed="9"/>
      <name val="宋体"/>
      <charset val="134"/>
    </font>
    <font>
      <i/>
      <sz val="11"/>
      <color rgb="FF7F7F7F"/>
      <name val="宋体"/>
      <charset val="0"/>
      <scheme val="minor"/>
    </font>
    <font>
      <u/>
      <sz val="11"/>
      <color rgb="FF800080"/>
      <name val="宋体"/>
      <charset val="0"/>
      <scheme val="minor"/>
    </font>
    <font>
      <sz val="11"/>
      <color indexed="10"/>
      <name val="宋体"/>
      <charset val="134"/>
    </font>
    <font>
      <b/>
      <sz val="11"/>
      <color indexed="62"/>
      <name val="宋体"/>
      <charset val="134"/>
    </font>
    <font>
      <sz val="10.5"/>
      <color indexed="20"/>
      <name val="宋体"/>
      <charset val="134"/>
    </font>
    <font>
      <sz val="11"/>
      <color indexed="17"/>
      <name val="宋体"/>
      <charset val="134"/>
    </font>
    <font>
      <sz val="12"/>
      <color indexed="20"/>
      <name val="楷体_GB2312"/>
      <charset val="134"/>
    </font>
    <font>
      <sz val="11"/>
      <color indexed="62"/>
      <name val="宋体"/>
      <charset val="134"/>
    </font>
    <font>
      <sz val="11"/>
      <color indexed="42"/>
      <name val="宋体"/>
      <charset val="134"/>
    </font>
    <font>
      <sz val="11"/>
      <name val="宋体"/>
      <charset val="134"/>
    </font>
    <font>
      <sz val="11"/>
      <color rgb="FF9C6500"/>
      <name val="宋体"/>
      <charset val="0"/>
      <scheme val="minor"/>
    </font>
    <font>
      <b/>
      <sz val="13"/>
      <color indexed="62"/>
      <name val="宋体"/>
      <charset val="134"/>
    </font>
    <font>
      <b/>
      <sz val="11"/>
      <color indexed="42"/>
      <name val="宋体"/>
      <charset val="134"/>
    </font>
    <font>
      <b/>
      <sz val="15"/>
      <color indexed="62"/>
      <name val="宋体"/>
      <charset val="134"/>
    </font>
    <font>
      <sz val="12"/>
      <color indexed="17"/>
      <name val="宋体"/>
      <charset val="134"/>
    </font>
    <font>
      <b/>
      <sz val="12"/>
      <name val="Arial"/>
      <charset val="134"/>
    </font>
    <font>
      <b/>
      <sz val="18"/>
      <color indexed="62"/>
      <name val="宋体"/>
      <charset val="134"/>
    </font>
    <font>
      <b/>
      <sz val="21"/>
      <name val="楷体_GB2312"/>
      <charset val="134"/>
    </font>
    <font>
      <sz val="12"/>
      <color indexed="17"/>
      <name val="楷体_GB2312"/>
      <charset val="134"/>
    </font>
    <font>
      <sz val="9"/>
      <name val="宋体"/>
      <charset val="134"/>
    </font>
    <font>
      <b/>
      <sz val="10"/>
      <name val="MS Sans Serif"/>
      <charset val="134"/>
    </font>
    <font>
      <b/>
      <sz val="18"/>
      <name val="Arial"/>
      <charset val="134"/>
    </font>
    <font>
      <sz val="12"/>
      <name val="Arial"/>
      <charset val="134"/>
    </font>
    <font>
      <sz val="10"/>
      <name val="Times New Roman"/>
      <charset val="134"/>
    </font>
    <font>
      <b/>
      <sz val="10"/>
      <name val="Arial"/>
      <charset val="134"/>
    </font>
    <font>
      <sz val="11"/>
      <name val="ＭＳ Ｐゴシック"/>
      <charset val="134"/>
    </font>
    <font>
      <sz val="8"/>
      <name val="Arial"/>
      <charset val="134"/>
    </font>
    <font>
      <sz val="11"/>
      <color indexed="9"/>
      <name val="宋体"/>
      <charset val="134"/>
    </font>
    <font>
      <sz val="12"/>
      <name val="官帕眉"/>
      <charset val="134"/>
    </font>
    <font>
      <sz val="11"/>
      <color indexed="52"/>
      <name val="宋体"/>
      <charset val="134"/>
    </font>
    <font>
      <sz val="12"/>
      <color indexed="16"/>
      <name val="宋体"/>
      <charset val="134"/>
    </font>
    <font>
      <b/>
      <sz val="15"/>
      <color indexed="56"/>
      <name val="宋体"/>
      <charset val="134"/>
    </font>
    <font>
      <i/>
      <sz val="11"/>
      <color indexed="23"/>
      <name val="宋体"/>
      <charset val="134"/>
    </font>
    <font>
      <sz val="8"/>
      <name val="Times New Roman"/>
      <charset val="134"/>
    </font>
    <font>
      <sz val="7"/>
      <name val="Small Fonts"/>
      <charset val="134"/>
    </font>
    <font>
      <sz val="11"/>
      <color indexed="8"/>
      <name val="等线"/>
      <charset val="134"/>
    </font>
    <font>
      <sz val="12"/>
      <name val="Helv"/>
      <charset val="134"/>
    </font>
    <font>
      <sz val="11"/>
      <color indexed="60"/>
      <name val="宋体"/>
      <charset val="134"/>
    </font>
    <font>
      <b/>
      <sz val="11"/>
      <color indexed="63"/>
      <name val="宋体"/>
      <charset val="134"/>
    </font>
    <font>
      <b/>
      <sz val="11"/>
      <color indexed="56"/>
      <name val="宋体"/>
      <charset val="134"/>
    </font>
    <font>
      <sz val="10"/>
      <color indexed="8"/>
      <name val="Arial"/>
      <charset val="134"/>
    </font>
    <font>
      <b/>
      <sz val="13"/>
      <color indexed="56"/>
      <name val="宋体"/>
      <charset val="134"/>
    </font>
    <font>
      <b/>
      <sz val="11"/>
      <color indexed="52"/>
      <name val="宋体"/>
      <charset val="134"/>
    </font>
    <font>
      <sz val="9"/>
      <color indexed="20"/>
      <name val="宋体"/>
      <charset val="134"/>
    </font>
    <font>
      <sz val="10.5"/>
      <color indexed="17"/>
      <name val="宋体"/>
      <charset val="134"/>
    </font>
    <font>
      <sz val="9"/>
      <color indexed="17"/>
      <name val="宋体"/>
      <charset val="134"/>
    </font>
    <font>
      <u/>
      <sz val="12"/>
      <color indexed="12"/>
      <name val="宋体"/>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2"/>
      <name val="바탕체"/>
      <charset val="134"/>
    </font>
    <font>
      <b/>
      <sz val="24"/>
      <name val="宋体"/>
      <charset val="134"/>
    </font>
    <font>
      <sz val="14"/>
      <name val="宋体"/>
      <charset val="134"/>
    </font>
  </fonts>
  <fills count="7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9"/>
        <bgColor indexed="64"/>
      </patternFill>
    </fill>
    <fill>
      <patternFill patternType="solid">
        <fgColor indexed="4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22"/>
        <bgColor indexed="22"/>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31"/>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7"/>
        <bgColor indexed="64"/>
      </patternFill>
    </fill>
    <fill>
      <patternFill patternType="solid">
        <fgColor indexed="55"/>
        <bgColor indexed="55"/>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49"/>
        <bgColor indexed="64"/>
      </patternFill>
    </fill>
    <fill>
      <patternFill patternType="solid">
        <fgColor indexed="29"/>
        <bgColor indexed="64"/>
      </patternFill>
    </fill>
    <fill>
      <patternFill patternType="solid">
        <fgColor indexed="47"/>
        <bgColor indexed="47"/>
      </patternFill>
    </fill>
    <fill>
      <patternFill patternType="solid">
        <fgColor rgb="FFFFEB9C"/>
        <bgColor indexed="64"/>
      </patternFill>
    </fill>
    <fill>
      <patternFill patternType="solid">
        <fgColor theme="9" tint="0.399975585192419"/>
        <bgColor indexed="64"/>
      </patternFill>
    </fill>
    <fill>
      <patternFill patternType="solid">
        <fgColor indexed="11"/>
        <bgColor indexed="64"/>
      </patternFill>
    </fill>
    <fill>
      <patternFill patternType="solid">
        <fgColor indexed="27"/>
        <bgColor indexed="27"/>
      </patternFill>
    </fill>
    <fill>
      <patternFill patternType="solid">
        <fgColor indexed="49"/>
        <bgColor indexed="49"/>
      </patternFill>
    </fill>
    <fill>
      <patternFill patternType="solid">
        <fgColor indexed="55"/>
        <bgColor indexed="64"/>
      </patternFill>
    </fill>
    <fill>
      <patternFill patternType="solid">
        <fgColor indexed="44"/>
        <bgColor indexed="44"/>
      </patternFill>
    </fill>
    <fill>
      <patternFill patternType="solid">
        <fgColor indexed="45"/>
        <bgColor indexed="45"/>
      </patternFill>
    </fill>
    <fill>
      <patternFill patternType="solid">
        <fgColor indexed="54"/>
        <bgColor indexed="54"/>
      </patternFill>
    </fill>
    <fill>
      <patternFill patternType="solid">
        <fgColor indexed="53"/>
        <bgColor indexed="53"/>
      </patternFill>
    </fill>
    <fill>
      <patternFill patternType="solid">
        <fgColor indexed="36"/>
        <bgColor indexed="64"/>
      </patternFill>
    </fill>
    <fill>
      <patternFill patternType="solid">
        <fgColor indexed="25"/>
        <bgColor indexed="25"/>
      </patternFill>
    </fill>
    <fill>
      <patternFill patternType="solid">
        <fgColor indexed="51"/>
        <bgColor indexed="51"/>
      </patternFill>
    </fill>
    <fill>
      <patternFill patternType="solid">
        <fgColor indexed="29"/>
        <bgColor indexed="29"/>
      </patternFill>
    </fill>
    <fill>
      <patternFill patternType="solid">
        <fgColor indexed="30"/>
        <bgColor indexed="64"/>
      </patternFill>
    </fill>
    <fill>
      <patternFill patternType="solid">
        <fgColor indexed="43"/>
        <bgColor indexed="43"/>
      </patternFill>
    </fill>
    <fill>
      <patternFill patternType="solid">
        <fgColor indexed="26"/>
        <bgColor indexed="26"/>
      </patternFill>
    </fill>
    <fill>
      <patternFill patternType="solid">
        <fgColor indexed="52"/>
        <bgColor indexed="52"/>
      </patternFill>
    </fill>
    <fill>
      <patternFill patternType="solid">
        <fgColor indexed="52"/>
        <bgColor indexed="64"/>
      </patternFill>
    </fill>
    <fill>
      <patternFill patternType="solid">
        <fgColor indexed="30"/>
        <bgColor indexed="30"/>
      </patternFill>
    </fill>
    <fill>
      <patternFill patternType="solid">
        <fgColor indexed="42"/>
        <bgColor indexed="42"/>
      </patternFill>
    </fill>
    <fill>
      <patternFill patternType="solid">
        <fgColor indexed="53"/>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double">
        <color auto="1"/>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s>
  <cellStyleXfs count="896">
    <xf numFmtId="0" fontId="0" fillId="0" borderId="0"/>
    <xf numFmtId="0" fontId="59" fillId="8" borderId="0" applyNumberFormat="0" applyBorder="0" applyAlignment="0" applyProtection="0">
      <alignment vertical="center"/>
    </xf>
    <xf numFmtId="42" fontId="47" fillId="0" borderId="0" applyFont="0" applyFill="0" applyBorder="0" applyAlignment="0" applyProtection="0">
      <alignment vertical="center"/>
    </xf>
    <xf numFmtId="0" fontId="57" fillId="22" borderId="22" applyNumberFormat="0" applyAlignment="0" applyProtection="0">
      <alignment vertical="center"/>
    </xf>
    <xf numFmtId="0" fontId="51" fillId="8" borderId="0" applyNumberFormat="0" applyBorder="0" applyAlignment="0" applyProtection="0">
      <alignment vertical="center"/>
    </xf>
    <xf numFmtId="0" fontId="49" fillId="12"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0" fillId="30" borderId="0" applyNumberFormat="0" applyBorder="0" applyAlignment="0" applyProtection="0">
      <alignment vertical="center"/>
    </xf>
    <xf numFmtId="44" fontId="47" fillId="0" borderId="0" applyFont="0" applyFill="0" applyBorder="0" applyAlignment="0" applyProtection="0">
      <alignment vertical="center"/>
    </xf>
    <xf numFmtId="0" fontId="51" fillId="8" borderId="0" applyNumberFormat="0" applyBorder="0" applyAlignment="0" applyProtection="0">
      <alignment vertical="center"/>
    </xf>
    <xf numFmtId="0" fontId="10" fillId="24" borderId="0" applyNumberFormat="0" applyBorder="0" applyAlignment="0" applyProtection="0"/>
    <xf numFmtId="185" fontId="0" fillId="0" borderId="0" applyFont="0" applyFill="0" applyBorder="0" applyAlignment="0" applyProtection="0"/>
    <xf numFmtId="0" fontId="51" fillId="8" borderId="0" applyNumberFormat="0" applyBorder="0" applyAlignment="0" applyProtection="0">
      <alignment vertical="center"/>
    </xf>
    <xf numFmtId="178" fontId="0" fillId="0" borderId="0" applyFont="0" applyFill="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0" fillId="7" borderId="0" applyNumberFormat="0" applyBorder="0" applyAlignment="0" applyProtection="0">
      <alignment vertical="center"/>
    </xf>
    <xf numFmtId="0" fontId="49" fillId="6" borderId="0" applyNumberFormat="0" applyBorder="0" applyAlignment="0" applyProtection="0">
      <alignment vertical="center"/>
    </xf>
    <xf numFmtId="0" fontId="62" fillId="33" borderId="0" applyNumberFormat="0" applyBorder="0" applyAlignment="0" applyProtection="0">
      <alignment vertical="center"/>
    </xf>
    <xf numFmtId="0" fontId="65" fillId="0" borderId="0" applyNumberFormat="0" applyFill="0" applyBorder="0" applyAlignment="0" applyProtection="0">
      <alignment vertical="center"/>
    </xf>
    <xf numFmtId="0" fontId="51" fillId="8" borderId="0" applyNumberFormat="0" applyBorder="0" applyAlignment="0" applyProtection="0">
      <alignment vertical="center"/>
    </xf>
    <xf numFmtId="0" fontId="68" fillId="37" borderId="0" applyNumberFormat="0" applyBorder="0" applyAlignment="0" applyProtection="0"/>
    <xf numFmtId="0" fontId="54" fillId="31" borderId="0" applyNumberFormat="0" applyBorder="0" applyAlignment="0" applyProtection="0">
      <alignment vertical="center"/>
    </xf>
    <xf numFmtId="9" fontId="0" fillId="0" borderId="0" applyFont="0" applyFill="0" applyBorder="0" applyAlignment="0" applyProtection="0"/>
    <xf numFmtId="0" fontId="70" fillId="0" borderId="0" applyNumberFormat="0" applyFill="0" applyBorder="0" applyAlignment="0" applyProtection="0">
      <alignment vertical="center"/>
    </xf>
    <xf numFmtId="0" fontId="47" fillId="3" borderId="20" applyNumberFormat="0" applyFont="0" applyAlignment="0" applyProtection="0">
      <alignment vertical="center"/>
    </xf>
    <xf numFmtId="0" fontId="50" fillId="0" borderId="0">
      <alignment vertical="center"/>
    </xf>
    <xf numFmtId="0" fontId="51" fillId="8" borderId="0" applyNumberFormat="0" applyBorder="0" applyAlignment="0" applyProtection="0">
      <alignment vertical="center"/>
    </xf>
    <xf numFmtId="0" fontId="54" fillId="23" borderId="0" applyNumberFormat="0" applyBorder="0" applyAlignment="0" applyProtection="0">
      <alignment vertical="center"/>
    </xf>
    <xf numFmtId="0" fontId="5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0" fontId="51" fillId="39" borderId="0" applyNumberFormat="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xf numFmtId="0" fontId="63" fillId="0" borderId="19" applyNumberFormat="0" applyFill="0" applyAlignment="0" applyProtection="0">
      <alignment vertical="center"/>
    </xf>
    <xf numFmtId="0" fontId="51" fillId="8" borderId="0" applyNumberFormat="0" applyBorder="0" applyAlignment="0" applyProtection="0">
      <alignment vertical="center"/>
    </xf>
    <xf numFmtId="9" fontId="0" fillId="0" borderId="0" applyFont="0" applyFill="0" applyBorder="0" applyAlignment="0" applyProtection="0">
      <alignment vertical="center"/>
    </xf>
    <xf numFmtId="0" fontId="51" fillId="8" borderId="0" applyNumberFormat="0" applyBorder="0" applyAlignment="0" applyProtection="0">
      <alignment vertical="center"/>
    </xf>
    <xf numFmtId="0" fontId="46" fillId="0" borderId="19" applyNumberFormat="0" applyFill="0" applyAlignment="0" applyProtection="0">
      <alignment vertical="center"/>
    </xf>
    <xf numFmtId="0" fontId="51" fillId="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4" fillId="29" borderId="0" applyNumberFormat="0" applyBorder="0" applyAlignment="0" applyProtection="0">
      <alignment vertical="center"/>
    </xf>
    <xf numFmtId="0" fontId="56" fillId="0" borderId="24" applyNumberFormat="0" applyFill="0" applyAlignment="0" applyProtection="0">
      <alignment vertical="center"/>
    </xf>
    <xf numFmtId="0" fontId="54" fillId="21" borderId="0" applyNumberFormat="0" applyBorder="0" applyAlignment="0" applyProtection="0">
      <alignment vertical="center"/>
    </xf>
    <xf numFmtId="0" fontId="58" fillId="10" borderId="25" applyNumberFormat="0" applyAlignment="0" applyProtection="0">
      <alignment vertical="center"/>
    </xf>
    <xf numFmtId="0" fontId="76" fillId="36" borderId="28" applyNumberFormat="0" applyAlignment="0" applyProtection="0">
      <alignment vertical="center"/>
    </xf>
    <xf numFmtId="0" fontId="0" fillId="0" borderId="0">
      <alignment vertical="center"/>
    </xf>
    <xf numFmtId="0" fontId="52" fillId="10" borderId="22" applyNumberFormat="0" applyAlignment="0" applyProtection="0">
      <alignment vertical="center"/>
    </xf>
    <xf numFmtId="0" fontId="50" fillId="39" borderId="0" applyNumberFormat="0" applyBorder="0" applyAlignment="0" applyProtection="0">
      <alignment vertical="center"/>
    </xf>
    <xf numFmtId="0" fontId="51" fillId="8" borderId="0" applyNumberFormat="0" applyBorder="0" applyAlignment="0" applyProtection="0">
      <alignment vertical="center"/>
    </xf>
    <xf numFmtId="0" fontId="48" fillId="4" borderId="21" applyNumberFormat="0" applyAlignment="0" applyProtection="0">
      <alignment vertical="center"/>
    </xf>
    <xf numFmtId="0" fontId="49" fillId="18" borderId="0" applyNumberFormat="0" applyBorder="0" applyAlignment="0" applyProtection="0">
      <alignment vertical="center"/>
    </xf>
    <xf numFmtId="182" fontId="66" fillId="0" borderId="0" applyFont="0" applyFill="0" applyBorder="0" applyAlignment="0" applyProtection="0"/>
    <xf numFmtId="0" fontId="54" fillId="15" borderId="0" applyNumberFormat="0" applyBorder="0" applyAlignment="0" applyProtection="0">
      <alignment vertical="center"/>
    </xf>
    <xf numFmtId="0" fontId="60" fillId="0" borderId="26" applyNumberFormat="0" applyFill="0" applyAlignment="0" applyProtection="0">
      <alignment vertical="center"/>
    </xf>
    <xf numFmtId="0" fontId="53" fillId="0" borderId="23" applyNumberFormat="0" applyFill="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55" fillId="17" borderId="0" applyNumberFormat="0" applyBorder="0" applyAlignment="0" applyProtection="0">
      <alignment vertical="center"/>
    </xf>
    <xf numFmtId="0" fontId="72" fillId="0" borderId="27" applyNumberFormat="0" applyFill="0" applyAlignment="0" applyProtection="0">
      <alignment vertical="center"/>
    </xf>
    <xf numFmtId="0" fontId="51" fillId="8" borderId="0" applyNumberFormat="0" applyBorder="0" applyAlignment="0" applyProtection="0">
      <alignment vertical="center"/>
    </xf>
    <xf numFmtId="0" fontId="79" fillId="49" borderId="0" applyNumberFormat="0" applyBorder="0" applyAlignment="0" applyProtection="0">
      <alignment vertical="center"/>
    </xf>
    <xf numFmtId="0" fontId="49" fillId="11" borderId="0" applyNumberFormat="0" applyBorder="0" applyAlignment="0" applyProtection="0">
      <alignment vertical="center"/>
    </xf>
    <xf numFmtId="0" fontId="54" fillId="27" borderId="0" applyNumberFormat="0" applyBorder="0" applyAlignment="0" applyProtection="0">
      <alignment vertical="center"/>
    </xf>
    <xf numFmtId="0" fontId="51" fillId="8" borderId="0" applyNumberFormat="0" applyBorder="0" applyAlignment="0" applyProtection="0">
      <alignment vertical="center"/>
    </xf>
    <xf numFmtId="0" fontId="49" fillId="13" borderId="0" applyNumberFormat="0" applyBorder="0" applyAlignment="0" applyProtection="0">
      <alignment vertical="center"/>
    </xf>
    <xf numFmtId="0" fontId="49" fillId="9" borderId="0" applyNumberFormat="0" applyBorder="0" applyAlignment="0" applyProtection="0">
      <alignment vertical="center"/>
    </xf>
    <xf numFmtId="0" fontId="51" fillId="8" borderId="0" applyNumberFormat="0" applyBorder="0" applyAlignment="0" applyProtection="0">
      <alignment vertical="center"/>
    </xf>
    <xf numFmtId="0" fontId="49" fillId="20" borderId="0" applyNumberFormat="0" applyBorder="0" applyAlignment="0" applyProtection="0">
      <alignment vertical="center"/>
    </xf>
    <xf numFmtId="0" fontId="49" fillId="35" borderId="0" applyNumberFormat="0" applyBorder="0" applyAlignment="0" applyProtection="0">
      <alignment vertical="center"/>
    </xf>
    <xf numFmtId="0" fontId="51" fillId="8" borderId="0" applyNumberFormat="0" applyBorder="0" applyAlignment="0" applyProtection="0">
      <alignment vertical="center"/>
    </xf>
    <xf numFmtId="0" fontId="54" fillId="26"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4" fillId="16" borderId="0" applyNumberFormat="0" applyBorder="0" applyAlignment="0" applyProtection="0">
      <alignment vertical="center"/>
    </xf>
    <xf numFmtId="0" fontId="49" fillId="19" borderId="0" applyNumberFormat="0" applyBorder="0" applyAlignment="0" applyProtection="0">
      <alignment vertical="center"/>
    </xf>
    <xf numFmtId="0" fontId="49" fillId="32" borderId="0" applyNumberFormat="0" applyBorder="0" applyAlignment="0" applyProtection="0">
      <alignment vertical="center"/>
    </xf>
    <xf numFmtId="0" fontId="54" fillId="25" borderId="0" applyNumberFormat="0" applyBorder="0" applyAlignment="0" applyProtection="0">
      <alignment vertical="center"/>
    </xf>
    <xf numFmtId="0" fontId="51" fillId="8" borderId="0" applyNumberFormat="0" applyBorder="0" applyAlignment="0" applyProtection="0">
      <alignment vertical="center"/>
    </xf>
    <xf numFmtId="0" fontId="49" fillId="5" borderId="0" applyNumberFormat="0" applyBorder="0" applyAlignment="0" applyProtection="0">
      <alignment vertical="center"/>
    </xf>
    <xf numFmtId="0" fontId="51" fillId="8" borderId="0" applyNumberFormat="0" applyBorder="0" applyAlignment="0" applyProtection="0">
      <alignment vertical="center"/>
    </xf>
    <xf numFmtId="0" fontId="73"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4" fillId="28" borderId="0" applyNumberFormat="0" applyBorder="0" applyAlignment="0" applyProtection="0">
      <alignment vertical="center"/>
    </xf>
    <xf numFmtId="0" fontId="54" fillId="14" borderId="0" applyNumberFormat="0" applyBorder="0" applyAlignment="0" applyProtection="0">
      <alignment vertical="center"/>
    </xf>
    <xf numFmtId="0" fontId="51" fillId="8" borderId="0" applyNumberFormat="0" applyBorder="0" applyAlignment="0" applyProtection="0">
      <alignment vertical="center"/>
    </xf>
    <xf numFmtId="0" fontId="49" fillId="34" borderId="0" applyNumberFormat="0" applyBorder="0" applyAlignment="0" applyProtection="0">
      <alignment vertical="center"/>
    </xf>
    <xf numFmtId="0" fontId="54" fillId="50" borderId="0" applyNumberFormat="0" applyBorder="0" applyAlignment="0" applyProtection="0">
      <alignment vertical="center"/>
    </xf>
    <xf numFmtId="0" fontId="66" fillId="0" borderId="0"/>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51" fillId="8" borderId="0" applyNumberFormat="0" applyBorder="0" applyAlignment="0" applyProtection="0">
      <alignment vertical="center"/>
    </xf>
    <xf numFmtId="0" fontId="74" fillId="42" borderId="0" applyNumberFormat="0" applyBorder="0" applyAlignment="0" applyProtection="0">
      <alignment vertical="center"/>
    </xf>
    <xf numFmtId="0" fontId="50" fillId="42" borderId="0" applyNumberFormat="0" applyBorder="0" applyAlignment="0" applyProtection="0">
      <alignment vertical="center"/>
    </xf>
    <xf numFmtId="0" fontId="50" fillId="36" borderId="0" applyNumberFormat="0" applyBorder="0" applyAlignment="0" applyProtection="0">
      <alignment vertical="center"/>
    </xf>
    <xf numFmtId="0" fontId="59" fillId="39" borderId="0" applyNumberFormat="0" applyBorder="0" applyAlignment="0" applyProtection="0">
      <alignment vertical="center"/>
    </xf>
    <xf numFmtId="0" fontId="51" fillId="8" borderId="0" applyNumberFormat="0" applyBorder="0" applyAlignment="0" applyProtection="0">
      <alignment vertical="center"/>
    </xf>
    <xf numFmtId="0" fontId="66" fillId="0" borderId="0"/>
    <xf numFmtId="0" fontId="50" fillId="7" borderId="0" applyNumberFormat="0" applyBorder="0" applyAlignment="0" applyProtection="0">
      <alignment vertical="center"/>
    </xf>
    <xf numFmtId="0" fontId="10" fillId="48" borderId="0" applyNumberFormat="0" applyBorder="0" applyAlignment="0" applyProtection="0"/>
    <xf numFmtId="0" fontId="51" fillId="8" borderId="0" applyNumberFormat="0" applyBorder="0" applyAlignment="0" applyProtection="0">
      <alignment vertical="center"/>
    </xf>
    <xf numFmtId="0" fontId="50" fillId="8" borderId="0" applyNumberFormat="0" applyBorder="0" applyAlignment="0" applyProtection="0">
      <alignment vertical="center"/>
    </xf>
    <xf numFmtId="0" fontId="50" fillId="38" borderId="0" applyNumberFormat="0" applyBorder="0" applyAlignment="0" applyProtection="0">
      <alignment vertical="center"/>
    </xf>
    <xf numFmtId="0" fontId="80" fillId="0" borderId="29" applyNumberFormat="0" applyFill="0" applyAlignment="0" applyProtection="0">
      <alignment vertical="center"/>
    </xf>
    <xf numFmtId="0" fontId="51" fillId="8" borderId="0" applyNumberFormat="0" applyBorder="0" applyAlignment="0" applyProtection="0">
      <alignment vertical="center"/>
    </xf>
    <xf numFmtId="0" fontId="50" fillId="39" borderId="0" applyNumberFormat="0" applyBorder="0" applyAlignment="0" applyProtection="0">
      <alignment vertical="center"/>
    </xf>
    <xf numFmtId="0" fontId="0" fillId="0" borderId="0"/>
    <xf numFmtId="0" fontId="50" fillId="42" borderId="0" applyNumberFormat="0" applyBorder="0" applyAlignment="0" applyProtection="0">
      <alignment vertical="center"/>
    </xf>
    <xf numFmtId="0" fontId="50" fillId="36" borderId="0" applyNumberFormat="0" applyBorder="0" applyAlignment="0" applyProtection="0">
      <alignment vertical="center"/>
    </xf>
    <xf numFmtId="0" fontId="75" fillId="8" borderId="0" applyNumberFormat="0" applyBorder="0" applyAlignment="0" applyProtection="0">
      <alignment vertical="center"/>
    </xf>
    <xf numFmtId="0" fontId="50" fillId="45" borderId="0" applyNumberFormat="0" applyBorder="0" applyAlignment="0" applyProtection="0">
      <alignment vertical="center"/>
    </xf>
    <xf numFmtId="0" fontId="51" fillId="39" borderId="0" applyNumberFormat="0" applyBorder="0" applyAlignment="0" applyProtection="0">
      <alignment vertical="center"/>
    </xf>
    <xf numFmtId="0" fontId="50" fillId="47" borderId="0" applyNumberFormat="0" applyBorder="0" applyAlignment="0" applyProtection="0">
      <alignment vertical="center"/>
    </xf>
    <xf numFmtId="0" fontId="51" fillId="8" borderId="0" applyNumberFormat="0" applyBorder="0" applyAlignment="0" applyProtection="0">
      <alignment vertical="center"/>
    </xf>
    <xf numFmtId="0" fontId="50" fillId="43"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0" fillId="45" borderId="0" applyNumberFormat="0" applyBorder="0" applyAlignment="0" applyProtection="0">
      <alignment vertical="center"/>
    </xf>
    <xf numFmtId="0" fontId="67" fillId="0" borderId="0"/>
    <xf numFmtId="0" fontId="51" fillId="8" borderId="0" applyNumberFormat="0" applyBorder="0" applyAlignment="0" applyProtection="0">
      <alignment vertical="center"/>
    </xf>
    <xf numFmtId="0" fontId="71"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36" borderId="0" applyNumberFormat="0" applyBorder="0" applyAlignment="0" applyProtection="0">
      <alignment vertical="center"/>
    </xf>
    <xf numFmtId="0" fontId="50" fillId="40" borderId="0" applyNumberFormat="0" applyBorder="0" applyAlignment="0" applyProtection="0">
      <alignment vertical="center"/>
    </xf>
    <xf numFmtId="0" fontId="50" fillId="47" borderId="0" applyNumberFormat="0" applyBorder="0" applyAlignment="0" applyProtection="0">
      <alignment vertical="center"/>
    </xf>
    <xf numFmtId="0" fontId="50" fillId="51"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73"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77" fillId="46" borderId="0" applyNumberFormat="0" applyBorder="0" applyAlignment="0" applyProtection="0">
      <alignment vertical="center"/>
    </xf>
    <xf numFmtId="0" fontId="77" fillId="47"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178" fontId="66" fillId="0" borderId="0" applyFont="0" applyFill="0" applyBorder="0" applyAlignment="0" applyProtection="0"/>
    <xf numFmtId="0" fontId="78" fillId="0" borderId="0"/>
    <xf numFmtId="0" fontId="77" fillId="43" borderId="0" applyNumberFormat="0" applyBorder="0" applyAlignment="0" applyProtection="0">
      <alignment vertical="center"/>
    </xf>
    <xf numFmtId="0" fontId="88" fillId="0" borderId="0"/>
    <xf numFmtId="0" fontId="77" fillId="45" borderId="0" applyNumberFormat="0" applyBorder="0" applyAlignment="0" applyProtection="0">
      <alignment vertical="center"/>
    </xf>
    <xf numFmtId="0" fontId="51" fillId="8" borderId="0" applyNumberFormat="0" applyBorder="0" applyAlignment="0" applyProtection="0">
      <alignment vertical="center"/>
    </xf>
    <xf numFmtId="0" fontId="96" fillId="59" borderId="0" applyNumberFormat="0" applyBorder="0" applyAlignment="0" applyProtection="0">
      <alignment vertical="center"/>
    </xf>
    <xf numFmtId="0" fontId="77" fillId="46" borderId="0" applyNumberFormat="0" applyBorder="0" applyAlignment="0" applyProtection="0">
      <alignment vertical="center"/>
    </xf>
    <xf numFmtId="0" fontId="77" fillId="36" borderId="0" applyNumberFormat="0" applyBorder="0" applyAlignment="0" applyProtection="0">
      <alignment vertical="center"/>
    </xf>
    <xf numFmtId="0" fontId="96" fillId="63" borderId="0" applyNumberFormat="0" applyBorder="0" applyAlignment="0" applyProtection="0">
      <alignment vertical="center"/>
    </xf>
    <xf numFmtId="0" fontId="72" fillId="0" borderId="0" applyNumberFormat="0" applyFill="0" applyBorder="0" applyAlignment="0" applyProtection="0">
      <alignment vertical="center"/>
    </xf>
    <xf numFmtId="0" fontId="96" fillId="47"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96" fillId="51" borderId="0" applyNumberFormat="0" applyBorder="0" applyAlignment="0" applyProtection="0">
      <alignment vertical="center"/>
    </xf>
    <xf numFmtId="0" fontId="96" fillId="59" borderId="0" applyNumberFormat="0" applyBorder="0" applyAlignment="0" applyProtection="0">
      <alignment vertical="center"/>
    </xf>
    <xf numFmtId="0" fontId="106" fillId="43" borderId="0" applyNumberFormat="0" applyBorder="0" applyAlignment="0" applyProtection="0">
      <alignment vertical="center"/>
    </xf>
    <xf numFmtId="0" fontId="96" fillId="46" borderId="0" applyNumberFormat="0" applyBorder="0" applyAlignment="0" applyProtection="0">
      <alignment vertical="center"/>
    </xf>
    <xf numFmtId="0" fontId="51" fillId="8" borderId="0" applyNumberFormat="0" applyBorder="0" applyAlignment="0" applyProtection="0">
      <alignment vertical="center"/>
    </xf>
    <xf numFmtId="0" fontId="96" fillId="67" borderId="0" applyNumberFormat="0" applyBorder="0" applyAlignment="0" applyProtection="0">
      <alignment vertical="center"/>
    </xf>
    <xf numFmtId="0" fontId="68" fillId="68" borderId="0" applyNumberFormat="0" applyBorder="0" applyAlignment="0" applyProtection="0"/>
    <xf numFmtId="0" fontId="10" fillId="55" borderId="0" applyNumberFormat="0" applyBorder="0" applyAlignment="0" applyProtection="0"/>
    <xf numFmtId="0" fontId="68" fillId="52" borderId="0" applyNumberFormat="0" applyBorder="0" applyAlignment="0" applyProtection="0"/>
    <xf numFmtId="0" fontId="51" fillId="8" borderId="0" applyNumberFormat="0" applyBorder="0" applyAlignment="0" applyProtection="0">
      <alignment vertical="center"/>
    </xf>
    <xf numFmtId="0" fontId="68" fillId="57" borderId="0" applyNumberFormat="0" applyBorder="0" applyAlignment="0" applyProtection="0"/>
    <xf numFmtId="0" fontId="51" fillId="8" borderId="0" applyNumberFormat="0" applyBorder="0" applyAlignment="0" applyProtection="0">
      <alignment vertical="center"/>
    </xf>
    <xf numFmtId="0" fontId="68" fillId="58" borderId="0" applyNumberFormat="0" applyBorder="0" applyAlignment="0" applyProtection="0"/>
    <xf numFmtId="0" fontId="0" fillId="0" borderId="0"/>
    <xf numFmtId="0" fontId="10" fillId="48" borderId="0" applyNumberFormat="0" applyBorder="0" applyAlignment="0" applyProtection="0"/>
    <xf numFmtId="0" fontId="68" fillId="60" borderId="0" applyNumberFormat="0" applyBorder="0" applyAlignment="0" applyProtection="0"/>
    <xf numFmtId="0" fontId="68" fillId="61"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51" fillId="8" borderId="0" applyNumberFormat="0" applyBorder="0" applyAlignment="0" applyProtection="0">
      <alignment vertical="center"/>
    </xf>
    <xf numFmtId="0" fontId="68" fillId="24" borderId="0" applyNumberFormat="0" applyBorder="0" applyAlignment="0" applyProtection="0"/>
    <xf numFmtId="0" fontId="51" fillId="8" borderId="0" applyNumberFormat="0" applyBorder="0" applyAlignment="0" applyProtection="0">
      <alignment vertical="center"/>
    </xf>
    <xf numFmtId="0" fontId="68" fillId="37" borderId="0" applyNumberFormat="0" applyBorder="0" applyAlignment="0" applyProtection="0"/>
    <xf numFmtId="0" fontId="51" fillId="8" borderId="0" applyNumberFormat="0" applyBorder="0" applyAlignment="0" applyProtection="0">
      <alignment vertical="center"/>
    </xf>
    <xf numFmtId="0" fontId="68" fillId="57" borderId="0" applyNumberFormat="0" applyBorder="0" applyAlignment="0" applyProtection="0"/>
    <xf numFmtId="0" fontId="10" fillId="48" borderId="0" applyNumberFormat="0" applyBorder="0" applyAlignment="0" applyProtection="0"/>
    <xf numFmtId="0" fontId="51" fillId="39" borderId="0" applyNumberFormat="0" applyBorder="0" applyAlignment="0" applyProtection="0">
      <alignment vertical="center"/>
    </xf>
    <xf numFmtId="0" fontId="0" fillId="0" borderId="0">
      <alignment vertical="center"/>
    </xf>
    <xf numFmtId="0" fontId="10" fillId="24" borderId="0" applyNumberFormat="0" applyBorder="0" applyAlignment="0" applyProtection="0"/>
    <xf numFmtId="0" fontId="74" fillId="38" borderId="0" applyNumberFormat="0" applyBorder="0" applyAlignment="0" applyProtection="0">
      <alignment vertical="center"/>
    </xf>
    <xf numFmtId="0" fontId="68" fillId="56" borderId="0" applyNumberFormat="0" applyBorder="0" applyAlignment="0" applyProtection="0"/>
    <xf numFmtId="0" fontId="51" fillId="8" borderId="0" applyNumberFormat="0" applyBorder="0" applyAlignment="0" applyProtection="0">
      <alignment vertical="center"/>
    </xf>
    <xf numFmtId="0" fontId="68" fillId="53" borderId="0" applyNumberFormat="0" applyBorder="0" applyAlignment="0" applyProtection="0"/>
    <xf numFmtId="0" fontId="51" fillId="8" borderId="0" applyNumberFormat="0" applyBorder="0" applyAlignment="0" applyProtection="0">
      <alignment vertical="center"/>
    </xf>
    <xf numFmtId="0" fontId="10" fillId="48" borderId="0" applyNumberFormat="0" applyBorder="0" applyAlignment="0" applyProtection="0"/>
    <xf numFmtId="0" fontId="74" fillId="38" borderId="0" applyNumberFormat="0" applyBorder="0" applyAlignment="0" applyProtection="0">
      <alignment vertical="center"/>
    </xf>
    <xf numFmtId="0" fontId="10" fillId="52" borderId="0" applyNumberFormat="0" applyBorder="0" applyAlignment="0" applyProtection="0"/>
    <xf numFmtId="0" fontId="68" fillId="52" borderId="0" applyNumberFormat="0" applyBorder="0" applyAlignment="0" applyProtection="0"/>
    <xf numFmtId="0" fontId="51" fillId="39" borderId="0" applyNumberFormat="0" applyBorder="0" applyAlignment="0" applyProtection="0">
      <alignment vertical="center"/>
    </xf>
    <xf numFmtId="0" fontId="0" fillId="0" borderId="0">
      <alignment vertical="center"/>
    </xf>
    <xf numFmtId="0" fontId="68" fillId="62" borderId="0" applyNumberFormat="0" applyBorder="0" applyAlignment="0" applyProtection="0"/>
    <xf numFmtId="0" fontId="10" fillId="48" borderId="0" applyNumberFormat="0" applyBorder="0" applyAlignment="0" applyProtection="0"/>
    <xf numFmtId="0" fontId="10" fillId="65" borderId="0" applyNumberFormat="0" applyBorder="0" applyAlignment="0" applyProtection="0"/>
    <xf numFmtId="0" fontId="59" fillId="39" borderId="0" applyNumberFormat="0" applyBorder="0" applyAlignment="0" applyProtection="0">
      <alignment vertical="center"/>
    </xf>
    <xf numFmtId="0" fontId="74" fillId="38" borderId="0" applyNumberFormat="0" applyBorder="0" applyAlignment="0" applyProtection="0">
      <alignment vertical="center"/>
    </xf>
    <xf numFmtId="0" fontId="0" fillId="0" borderId="0"/>
    <xf numFmtId="0" fontId="68" fillId="64" borderId="0" applyNumberFormat="0" applyBorder="0" applyAlignment="0" applyProtection="0"/>
    <xf numFmtId="0" fontId="0" fillId="0" borderId="0"/>
    <xf numFmtId="0" fontId="68" fillId="66" borderId="0" applyNumberFormat="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181" fontId="109" fillId="0" borderId="0" applyFill="0" applyBorder="0" applyAlignment="0"/>
    <xf numFmtId="0" fontId="111" fillId="7" borderId="28" applyNumberFormat="0" applyAlignment="0" applyProtection="0">
      <alignment vertical="center"/>
    </xf>
    <xf numFmtId="0" fontId="99" fillId="56" borderId="0" applyNumberFormat="0" applyBorder="0" applyAlignment="0" applyProtection="0"/>
    <xf numFmtId="0" fontId="81" fillId="54" borderId="30" applyNumberFormat="0" applyAlignment="0" applyProtection="0">
      <alignment vertical="center"/>
    </xf>
    <xf numFmtId="0" fontId="0" fillId="0" borderId="0">
      <alignment vertical="center"/>
    </xf>
    <xf numFmtId="0" fontId="0" fillId="0" borderId="0">
      <alignment vertical="center"/>
    </xf>
    <xf numFmtId="0" fontId="89" fillId="0" borderId="0" applyProtection="0">
      <alignment vertical="center"/>
    </xf>
    <xf numFmtId="185" fontId="66" fillId="0" borderId="0" applyFont="0" applyFill="0" applyBorder="0" applyAlignment="0" applyProtection="0"/>
    <xf numFmtId="0" fontId="94" fillId="0" borderId="0" applyFont="0" applyFill="0" applyBorder="0" applyAlignment="0" applyProtection="0"/>
    <xf numFmtId="179" fontId="92" fillId="0" borderId="0"/>
    <xf numFmtId="184" fontId="66" fillId="0" borderId="0" applyFont="0" applyFill="0" applyBorder="0" applyAlignment="0" applyProtection="0"/>
    <xf numFmtId="0" fontId="51" fillId="8" borderId="0" applyNumberFormat="0" applyBorder="0" applyAlignment="0" applyProtection="0">
      <alignment vertical="center"/>
    </xf>
    <xf numFmtId="188" fontId="92" fillId="0" borderId="0"/>
    <xf numFmtId="0" fontId="51" fillId="8" borderId="0" applyNumberFormat="0" applyBorder="0" applyAlignment="0" applyProtection="0">
      <alignment vertical="center"/>
    </xf>
    <xf numFmtId="0" fontId="0" fillId="0" borderId="0"/>
    <xf numFmtId="0" fontId="91" fillId="0" borderId="0" applyProtection="0"/>
    <xf numFmtId="192" fontId="92" fillId="0" borderId="0"/>
    <xf numFmtId="0" fontId="101" fillId="0" borderId="0" applyNumberFormat="0" applyFill="0" applyBorder="0" applyAlignment="0" applyProtection="0">
      <alignment vertical="center"/>
    </xf>
    <xf numFmtId="0" fontId="51" fillId="39" borderId="0" applyNumberFormat="0" applyBorder="0" applyAlignment="0" applyProtection="0">
      <alignment vertical="center"/>
    </xf>
    <xf numFmtId="2" fontId="91" fillId="0" borderId="0" applyProtection="0"/>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0" fillId="0" borderId="0"/>
    <xf numFmtId="38" fontId="95" fillId="45" borderId="0" applyNumberFormat="0" applyBorder="0" applyAlignment="0" applyProtection="0"/>
    <xf numFmtId="0" fontId="110" fillId="0" borderId="29" applyNumberFormat="0" applyFill="0" applyAlignment="0" applyProtection="0">
      <alignment vertical="center"/>
    </xf>
    <xf numFmtId="0" fontId="51" fillId="8" borderId="0" applyNumberFormat="0" applyBorder="0" applyAlignment="0" applyProtection="0">
      <alignment vertical="center"/>
    </xf>
    <xf numFmtId="43" fontId="0" fillId="0" borderId="0" applyFont="0" applyFill="0" applyBorder="0" applyAlignment="0" applyProtection="0"/>
    <xf numFmtId="0" fontId="84" fillId="0" borderId="33" applyNumberFormat="0" applyAlignment="0" applyProtection="0">
      <alignment horizontal="left" vertical="center"/>
    </xf>
    <xf numFmtId="0" fontId="84" fillId="0" borderId="32">
      <alignment horizontal="left" vertical="center"/>
    </xf>
    <xf numFmtId="0" fontId="82" fillId="0" borderId="31" applyNumberFormat="0" applyFill="0" applyAlignment="0" applyProtection="0">
      <alignment vertical="center"/>
    </xf>
    <xf numFmtId="0" fontId="90" fillId="0" borderId="0" applyProtection="0"/>
    <xf numFmtId="0" fontId="84" fillId="0" borderId="0" applyProtection="0"/>
    <xf numFmtId="10" fontId="95" fillId="7" borderId="1" applyNumberFormat="0" applyBorder="0" applyAlignment="0" applyProtection="0"/>
    <xf numFmtId="0" fontId="74" fillId="38" borderId="0" applyNumberFormat="0" applyBorder="0" applyAlignment="0" applyProtection="0">
      <alignment vertical="center"/>
    </xf>
    <xf numFmtId="0" fontId="76" fillId="36" borderId="28" applyNumberFormat="0" applyAlignment="0" applyProtection="0">
      <alignment vertical="center"/>
    </xf>
    <xf numFmtId="9" fontId="97" fillId="0" borderId="0" applyFont="0" applyFill="0" applyBorder="0" applyAlignment="0" applyProtection="0"/>
    <xf numFmtId="0" fontId="98" fillId="0" borderId="35" applyNumberFormat="0" applyFill="0" applyAlignment="0" applyProtection="0">
      <alignment vertical="center"/>
    </xf>
    <xf numFmtId="0" fontId="51" fillId="8" borderId="0" applyNumberFormat="0" applyBorder="0" applyAlignment="0" applyProtection="0">
      <alignment vertical="center"/>
    </xf>
    <xf numFmtId="37" fontId="103" fillId="0" borderId="0"/>
    <xf numFmtId="0" fontId="74" fillId="38" borderId="0" applyNumberFormat="0" applyBorder="0" applyAlignment="0" applyProtection="0">
      <alignment vertical="center"/>
    </xf>
    <xf numFmtId="0" fontId="51" fillId="39" borderId="0" applyNumberFormat="0" applyBorder="0" applyAlignment="0" applyProtection="0">
      <alignment vertical="center"/>
    </xf>
    <xf numFmtId="0" fontId="105" fillId="0" borderId="0"/>
    <xf numFmtId="0" fontId="102" fillId="0" borderId="0"/>
    <xf numFmtId="0" fontId="51" fillId="8" borderId="0" applyNumberFormat="0" applyBorder="0" applyAlignment="0" applyProtection="0">
      <alignment vertical="center"/>
    </xf>
    <xf numFmtId="0" fontId="50" fillId="41" borderId="37" applyNumberFormat="0" applyFont="0" applyAlignment="0" applyProtection="0">
      <alignment vertical="center"/>
    </xf>
    <xf numFmtId="0" fontId="107" fillId="7" borderId="38" applyNumberFormat="0" applyAlignment="0" applyProtection="0">
      <alignment vertical="center"/>
    </xf>
    <xf numFmtId="10" fontId="66" fillId="0" borderId="0" applyFont="0" applyFill="0" applyBorder="0" applyAlignment="0" applyProtection="0"/>
    <xf numFmtId="0" fontId="51" fillId="8" borderId="0" applyNumberFormat="0" applyBorder="0" applyAlignment="0" applyProtection="0">
      <alignment vertical="center"/>
    </xf>
    <xf numFmtId="1" fontId="66" fillId="0" borderId="0"/>
    <xf numFmtId="0" fontId="0" fillId="0" borderId="0"/>
    <xf numFmtId="0" fontId="0" fillId="0" borderId="0" applyNumberFormat="0" applyFill="0" applyBorder="0" applyAlignment="0" applyProtection="0"/>
    <xf numFmtId="0" fontId="85" fillId="0" borderId="0" applyNumberFormat="0" applyFill="0" applyBorder="0" applyAlignment="0" applyProtection="0">
      <alignment vertical="center"/>
    </xf>
    <xf numFmtId="0" fontId="0" fillId="0" borderId="0">
      <alignment vertical="center"/>
    </xf>
    <xf numFmtId="0" fontId="74" fillId="38" borderId="0" applyNumberFormat="0" applyBorder="0" applyAlignment="0" applyProtection="0">
      <alignment vertical="center"/>
    </xf>
    <xf numFmtId="0" fontId="91" fillId="0" borderId="34" applyProtection="0"/>
    <xf numFmtId="0" fontId="71" fillId="0" borderId="0" applyNumberFormat="0" applyFill="0" applyBorder="0" applyAlignment="0" applyProtection="0">
      <alignment vertical="center"/>
    </xf>
    <xf numFmtId="9" fontId="93" fillId="0" borderId="0" applyFont="0" applyFill="0" applyBorder="0" applyAlignment="0" applyProtection="0"/>
    <xf numFmtId="0" fontId="51" fillId="39"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51" fillId="8" borderId="0" applyNumberFormat="0" applyBorder="0" applyAlignment="0" applyProtection="0">
      <alignment vertical="center"/>
    </xf>
    <xf numFmtId="9" fontId="104" fillId="0" borderId="0" applyFont="0" applyFill="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100" fillId="0" borderId="36" applyNumberFormat="0" applyFill="0" applyAlignment="0" applyProtection="0">
      <alignment vertical="center"/>
    </xf>
    <xf numFmtId="0" fontId="51" fillId="8" borderId="0" applyNumberFormat="0" applyBorder="0" applyAlignment="0" applyProtection="0">
      <alignment vertical="center"/>
    </xf>
    <xf numFmtId="0" fontId="0" fillId="0" borderId="0"/>
    <xf numFmtId="0" fontId="59" fillId="39" borderId="0" applyNumberFormat="0" applyBorder="0" applyAlignment="0" applyProtection="0">
      <alignment vertical="center"/>
    </xf>
    <xf numFmtId="0" fontId="108" fillId="0" borderId="39" applyNumberFormat="0" applyFill="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178" fontId="0" fillId="0" borderId="0" applyFont="0" applyFill="0" applyBorder="0" applyAlignment="0" applyProtection="0"/>
    <xf numFmtId="0" fontId="108" fillId="0" borderId="0" applyNumberFormat="0" applyFill="0" applyBorder="0" applyAlignment="0" applyProtection="0">
      <alignment vertical="center"/>
    </xf>
    <xf numFmtId="0" fontId="87" fillId="38" borderId="0" applyNumberFormat="0" applyBorder="0" applyAlignment="0" applyProtection="0">
      <alignment vertical="center"/>
    </xf>
    <xf numFmtId="0" fontId="86" fillId="0" borderId="0">
      <alignment horizontal="centerContinuous" vertical="center"/>
    </xf>
    <xf numFmtId="0" fontId="51" fillId="8" borderId="0" applyNumberFormat="0" applyBorder="0" applyAlignment="0" applyProtection="0">
      <alignment vertical="center"/>
    </xf>
    <xf numFmtId="0" fontId="78" fillId="0" borderId="1">
      <alignment horizontal="distributed" vertical="center" wrapText="1"/>
    </xf>
    <xf numFmtId="0" fontId="75"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9" fillId="39" borderId="0" applyNumberFormat="0" applyBorder="0" applyAlignment="0" applyProtection="0">
      <alignment vertical="center"/>
    </xf>
    <xf numFmtId="0" fontId="51" fillId="39" borderId="0" applyNumberFormat="0" applyBorder="0" applyAlignment="0" applyProtection="0">
      <alignment vertical="center"/>
    </xf>
    <xf numFmtId="0" fontId="59" fillId="39"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74" fillId="38" borderId="0" applyNumberFormat="0" applyBorder="0" applyAlignment="0" applyProtection="0">
      <alignment vertical="center"/>
    </xf>
    <xf numFmtId="0" fontId="99" fillId="65" borderId="0" applyNumberFormat="0" applyBorder="0" applyAlignment="0" applyProtection="0"/>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83" fillId="42"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0" fillId="0" borderId="0"/>
    <xf numFmtId="0" fontId="51" fillId="39" borderId="0" applyNumberFormat="0" applyBorder="0" applyAlignment="0" applyProtection="0">
      <alignment vertical="center"/>
    </xf>
    <xf numFmtId="0" fontId="0" fillId="0" borderId="0"/>
    <xf numFmtId="0" fontId="99" fillId="56" borderId="0" applyNumberFormat="0" applyBorder="0" applyAlignment="0" applyProtection="0"/>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99" fillId="56" borderId="0" applyNumberFormat="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9" fillId="8"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Protection="0">
      <alignment vertical="center"/>
    </xf>
    <xf numFmtId="0" fontId="74" fillId="38" borderId="0" applyNumberFormat="0" applyBorder="0" applyAlignment="0" applyProtection="0">
      <alignment vertical="center"/>
    </xf>
    <xf numFmtId="0" fontId="112" fillId="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83" fillId="69" borderId="0" applyNumberFormat="0" applyBorder="0" applyAlignment="0" applyProtection="0"/>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74" fillId="38" borderId="0" applyNumberFormat="0" applyBorder="0" applyAlignment="0" applyProtection="0">
      <alignment vertical="center"/>
    </xf>
    <xf numFmtId="0" fontId="75" fillId="8" borderId="0" applyNumberFormat="0" applyBorder="0" applyAlignment="0" applyProtection="0">
      <alignment vertical="center"/>
    </xf>
    <xf numFmtId="0" fontId="99" fillId="56" borderId="0" applyNumberFormat="0" applyBorder="0" applyAlignment="0" applyProtection="0"/>
    <xf numFmtId="0" fontId="74" fillId="3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3" fillId="8" borderId="0" applyNumberFormat="0" applyBorder="0" applyAlignment="0" applyProtection="0">
      <alignment vertical="center"/>
    </xf>
    <xf numFmtId="0" fontId="59"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NumberFormat="0" applyBorder="0" applyAlignment="0" applyProtection="0">
      <alignment vertical="center"/>
    </xf>
    <xf numFmtId="0" fontId="59" fillId="39"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5"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3" fillId="39" borderId="0" applyNumberFormat="0" applyBorder="0" applyAlignment="0" applyProtection="0">
      <alignment vertical="center"/>
    </xf>
    <xf numFmtId="0" fontId="51" fillId="8" borderId="0" applyNumberFormat="0" applyBorder="0" applyAlignment="0" applyProtection="0">
      <alignment vertical="center"/>
    </xf>
    <xf numFmtId="43" fontId="0" fillId="0" borderId="0" applyFont="0" applyFill="0" applyBorder="0" applyAlignment="0" applyProtection="0"/>
    <xf numFmtId="0" fontId="75"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39" borderId="0" applyNumberFormat="0" applyBorder="0" applyAlignment="0" applyProtection="0">
      <alignment vertical="center"/>
    </xf>
    <xf numFmtId="0" fontId="74" fillId="38" borderId="0" applyNumberFormat="0" applyBorder="0" applyAlignment="0" applyProtection="0">
      <alignment vertical="center"/>
    </xf>
    <xf numFmtId="0" fontId="51" fillId="39"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9" fillId="8" borderId="0" applyNumberFormat="0" applyBorder="0" applyAlignment="0" applyProtection="0">
      <alignment vertical="center"/>
    </xf>
    <xf numFmtId="0" fontId="99" fillId="56" borderId="0" applyNumberFormat="0" applyBorder="0" applyAlignment="0" applyProtection="0"/>
    <xf numFmtId="0" fontId="75" fillId="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9"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41" fontId="0" fillId="0" borderId="0" applyFont="0" applyFill="0" applyBorder="0" applyAlignment="0" applyProtection="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40" fillId="0" borderId="0"/>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51" fillId="8" borderId="0" applyNumberFormat="0" applyBorder="0" applyAlignment="0" applyProtection="0">
      <alignment vertical="center"/>
    </xf>
    <xf numFmtId="0" fontId="74" fillId="3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42"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4" fillId="42"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75"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09" fillId="0" borderId="0"/>
    <xf numFmtId="0" fontId="0" fillId="0" borderId="0">
      <alignment vertical="center"/>
    </xf>
    <xf numFmtId="0" fontId="0" fillId="0" borderId="0">
      <alignment vertical="center"/>
    </xf>
    <xf numFmtId="0" fontId="0" fillId="0" borderId="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09" fillId="0" borderId="0"/>
    <xf numFmtId="0" fontId="0" fillId="0" borderId="0">
      <alignment vertical="center"/>
    </xf>
    <xf numFmtId="0" fontId="0" fillId="0" borderId="0"/>
    <xf numFmtId="0" fontId="0" fillId="0" borderId="0"/>
    <xf numFmtId="0" fontId="0" fillId="0" borderId="0"/>
    <xf numFmtId="0" fontId="0" fillId="0" borderId="0"/>
    <xf numFmtId="0" fontId="115" fillId="0" borderId="0" applyNumberFormat="0" applyFill="0" applyBorder="0" applyAlignment="0" applyProtection="0">
      <alignment vertical="top"/>
      <protection locked="0"/>
    </xf>
    <xf numFmtId="0" fontId="0" fillId="0" borderId="0" applyNumberFormat="0" applyFill="0" applyBorder="0" applyAlignment="0" applyProtection="0"/>
    <xf numFmtId="0" fontId="74" fillId="38" borderId="0" applyNumberFormat="0" applyBorder="0" applyAlignment="0" applyProtection="0">
      <alignment vertical="center"/>
    </xf>
    <xf numFmtId="0" fontId="113" fillId="42" borderId="0" applyNumberFormat="0" applyBorder="0" applyAlignment="0" applyProtection="0">
      <alignment vertical="center"/>
    </xf>
    <xf numFmtId="0" fontId="83" fillId="42" borderId="0" applyNumberFormat="0" applyBorder="0" applyAlignment="0" applyProtection="0">
      <alignment vertical="center"/>
    </xf>
    <xf numFmtId="0" fontId="83" fillId="69" borderId="0" applyNumberFormat="0" applyBorder="0" applyAlignment="0" applyProtection="0"/>
    <xf numFmtId="0" fontId="83"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83" fillId="42" borderId="0" applyNumberFormat="0" applyBorder="0" applyAlignment="0" applyProtection="0">
      <alignment vertical="center"/>
    </xf>
    <xf numFmtId="0" fontId="83" fillId="69" borderId="0" applyNumberFormat="0" applyBorder="0" applyAlignment="0" applyProtection="0"/>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113"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3" fillId="69" borderId="0" applyNumberFormat="0" applyBorder="0" applyAlignment="0" applyProtection="0"/>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74" fillId="38" borderId="0" applyNumberFormat="0" applyBorder="0" applyAlignment="0" applyProtection="0">
      <alignment vertical="center"/>
    </xf>
    <xf numFmtId="38" fontId="94" fillId="0" borderId="0" applyFont="0" applyFill="0" applyBorder="0" applyAlignment="0" applyProtection="0"/>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74" fillId="38" borderId="0" applyProtection="0">
      <alignment vertical="center"/>
    </xf>
    <xf numFmtId="0" fontId="11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106" fillId="43"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83"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3" fillId="69" borderId="0" applyNumberFormat="0" applyBorder="0" applyAlignment="0" applyProtection="0"/>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113" fillId="38" borderId="0" applyNumberFormat="0" applyBorder="0" applyAlignment="0" applyProtection="0">
      <alignment vertical="center"/>
    </xf>
    <xf numFmtId="0" fontId="83"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96" fillId="70" borderId="0" applyNumberFormat="0" applyBorder="0" applyAlignment="0" applyProtection="0">
      <alignment vertical="center"/>
    </xf>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83"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83"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195" fontId="40" fillId="0" borderId="0" applyFont="0" applyFill="0" applyBorder="0" applyAlignment="0" applyProtection="0"/>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7" fillId="38" borderId="0" applyNumberFormat="0" applyBorder="0" applyAlignment="0" applyProtection="0">
      <alignment vertical="center"/>
    </xf>
    <xf numFmtId="0" fontId="74" fillId="38" borderId="0" applyNumberFormat="0" applyBorder="0" applyAlignment="0" applyProtection="0">
      <alignment vertical="center"/>
    </xf>
    <xf numFmtId="0" fontId="113"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83" fillId="69" borderId="0" applyNumberFormat="0" applyBorder="0" applyAlignment="0" applyProtection="0"/>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7"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lignment vertical="top"/>
      <protection locked="0"/>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40" fillId="0" borderId="0" applyFont="0" applyFill="0" applyBorder="0" applyAlignment="0" applyProtection="0"/>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43" fontId="0" fillId="0" borderId="0" applyFont="0" applyFill="0" applyBorder="0" applyAlignment="0" applyProtection="0"/>
    <xf numFmtId="0" fontId="74" fillId="38" borderId="0" applyNumberFormat="0" applyBorder="0" applyAlignment="0" applyProtection="0">
      <alignment vertical="center"/>
    </xf>
    <xf numFmtId="0" fontId="83"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7"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87"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74" fillId="38"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17" fillId="0" borderId="40" applyNumberFormat="0" applyFill="0" applyAlignment="0" applyProtection="0">
      <alignment vertical="center"/>
    </xf>
    <xf numFmtId="198" fontId="93" fillId="0" borderId="0" applyFont="0" applyFill="0" applyBorder="0" applyAlignment="0" applyProtection="0"/>
    <xf numFmtId="0" fontId="111" fillId="45" borderId="28" applyNumberFormat="0" applyAlignment="0" applyProtection="0">
      <alignment vertical="center"/>
    </xf>
    <xf numFmtId="0" fontId="118" fillId="54" borderId="30" applyNumberFormat="0" applyAlignment="0" applyProtection="0">
      <alignment vertical="center"/>
    </xf>
    <xf numFmtId="0" fontId="101" fillId="0" borderId="0" applyNumberFormat="0" applyFill="0" applyBorder="0" applyAlignment="0" applyProtection="0">
      <alignment vertical="center"/>
    </xf>
    <xf numFmtId="0" fontId="98" fillId="0" borderId="35" applyNumberFormat="0" applyFill="0" applyAlignment="0" applyProtection="0">
      <alignment vertical="center"/>
    </xf>
    <xf numFmtId="194" fontId="40" fillId="0" borderId="0" applyFont="0" applyFill="0" applyBorder="0" applyAlignment="0" applyProtection="0"/>
    <xf numFmtId="177" fontId="40" fillId="0" borderId="0" applyFont="0" applyFill="0" applyBorder="0" applyAlignment="0" applyProtection="0"/>
    <xf numFmtId="180" fontId="40" fillId="0" borderId="0" applyFont="0" applyFill="0" applyBorder="0" applyAlignment="0" applyProtection="0"/>
    <xf numFmtId="0" fontId="92" fillId="0" borderId="0"/>
    <xf numFmtId="185" fontId="92" fillId="0" borderId="0" applyFont="0" applyFill="0" applyBorder="0" applyAlignment="0" applyProtection="0"/>
    <xf numFmtId="178" fontId="92" fillId="0" borderId="0" applyFont="0" applyFill="0" applyBorder="0" applyAlignment="0" applyProtection="0"/>
    <xf numFmtId="0" fontId="4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xf numFmtId="202" fontId="93" fillId="0" borderId="0" applyFont="0" applyFill="0" applyBorder="0" applyAlignment="0" applyProtection="0"/>
    <xf numFmtId="185"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97" fillId="0" borderId="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96" fillId="74" borderId="0" applyNumberFormat="0" applyBorder="0" applyAlignment="0" applyProtection="0">
      <alignment vertical="center"/>
    </xf>
    <xf numFmtId="0" fontId="96" fillId="75" borderId="0" applyNumberFormat="0" applyBorder="0" applyAlignment="0" applyProtection="0">
      <alignment vertical="center"/>
    </xf>
    <xf numFmtId="0" fontId="96" fillId="76" borderId="0" applyNumberFormat="0" applyBorder="0" applyAlignment="0" applyProtection="0">
      <alignment vertical="center"/>
    </xf>
    <xf numFmtId="0" fontId="96" fillId="46" borderId="0" applyNumberFormat="0" applyBorder="0" applyAlignment="0" applyProtection="0">
      <alignment vertical="center"/>
    </xf>
    <xf numFmtId="0" fontId="107" fillId="45" borderId="38" applyNumberFormat="0" applyAlignment="0" applyProtection="0">
      <alignment vertical="center"/>
    </xf>
    <xf numFmtId="0" fontId="76" fillId="36" borderId="28" applyNumberFormat="0" applyAlignment="0" applyProtection="0">
      <alignment vertical="center"/>
    </xf>
    <xf numFmtId="1" fontId="78" fillId="0" borderId="1">
      <alignment vertical="center"/>
      <protection locked="0"/>
    </xf>
    <xf numFmtId="0" fontId="120" fillId="0" borderId="0"/>
    <xf numFmtId="201" fontId="78" fillId="0" borderId="1">
      <alignment vertical="center"/>
      <protection locked="0"/>
    </xf>
    <xf numFmtId="0" fontId="66" fillId="0" borderId="0"/>
    <xf numFmtId="0" fontId="0" fillId="41" borderId="37" applyNumberFormat="0" applyFont="0" applyAlignment="0" applyProtection="0">
      <alignment vertical="center"/>
    </xf>
    <xf numFmtId="40" fontId="94" fillId="0" borderId="0" applyFont="0" applyFill="0" applyBorder="0" applyAlignment="0" applyProtection="0"/>
    <xf numFmtId="0" fontId="94" fillId="0" borderId="0" applyFont="0" applyFill="0" applyBorder="0" applyAlignment="0" applyProtection="0"/>
    <xf numFmtId="0" fontId="121" fillId="0" borderId="0"/>
  </cellStyleXfs>
  <cellXfs count="334">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xf numFmtId="0" fontId="2" fillId="0" borderId="0" xfId="558" applyFont="1" applyFill="1" applyBorder="1" applyAlignment="1">
      <alignment horizontal="center" vertical="top"/>
    </xf>
    <xf numFmtId="0" fontId="3" fillId="0" borderId="0" xfId="0" applyFont="1" applyFill="1" applyBorder="1" applyAlignment="1">
      <alignment horizontal="right" vertical="center" wrapText="1"/>
    </xf>
    <xf numFmtId="191" fontId="4" fillId="0" borderId="1" xfId="713" applyNumberFormat="1" applyFont="1" applyFill="1" applyBorder="1" applyAlignment="1" applyProtection="1">
      <alignment horizontal="centerContinuous" vertical="center" wrapText="1"/>
    </xf>
    <xf numFmtId="0" fontId="4" fillId="0" borderId="1" xfId="172" applyFont="1" applyFill="1" applyBorder="1" applyAlignment="1">
      <alignment horizontal="center" vertical="center" wrapText="1"/>
    </xf>
    <xf numFmtId="0" fontId="4" fillId="0" borderId="1" xfId="429" applyNumberFormat="1" applyFont="1" applyFill="1" applyBorder="1" applyAlignment="1" applyProtection="1">
      <alignment horizontal="left" vertical="center" indent="1"/>
    </xf>
    <xf numFmtId="183" fontId="5" fillId="0" borderId="2" xfId="555" applyNumberFormat="1" applyFont="1" applyFill="1" applyBorder="1" applyAlignment="1">
      <alignment vertical="center"/>
    </xf>
    <xf numFmtId="3" fontId="6" fillId="0" borderId="0" xfId="316" applyNumberFormat="1" applyFont="1" applyFill="1" applyBorder="1" applyAlignment="1">
      <alignment horizontal="right" vertical="center" wrapText="1"/>
    </xf>
    <xf numFmtId="176" fontId="3" fillId="0" borderId="1" xfId="0" applyNumberFormat="1" applyFont="1" applyFill="1" applyBorder="1" applyAlignment="1">
      <alignment horizontal="left" vertical="center" wrapText="1"/>
    </xf>
    <xf numFmtId="176" fontId="4" fillId="0" borderId="1" xfId="429" applyNumberFormat="1" applyFont="1" applyFill="1" applyBorder="1" applyAlignment="1" applyProtection="1">
      <alignment horizontal="left" vertical="center" indent="1"/>
    </xf>
    <xf numFmtId="0" fontId="3" fillId="0" borderId="1" xfId="0" applyFont="1" applyFill="1" applyBorder="1" applyAlignment="1">
      <alignment horizontal="left" vertical="center" wrapText="1"/>
    </xf>
    <xf numFmtId="183" fontId="5" fillId="0" borderId="3" xfId="555"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0" xfId="563"/>
    <xf numFmtId="0" fontId="7" fillId="0" borderId="0" xfId="563" applyFont="1" applyAlignment="1">
      <alignment vertical="center" wrapText="1"/>
    </xf>
    <xf numFmtId="0" fontId="0" fillId="0" borderId="0" xfId="563" applyAlignment="1">
      <alignment horizontal="right"/>
    </xf>
    <xf numFmtId="0" fontId="8" fillId="0" borderId="0" xfId="563" applyFont="1" applyAlignment="1">
      <alignment horizontal="center" vertical="center" wrapText="1"/>
    </xf>
    <xf numFmtId="0" fontId="0" fillId="0" borderId="0" xfId="563" applyAlignment="1">
      <alignment horizontal="center"/>
    </xf>
    <xf numFmtId="0" fontId="7" fillId="0" borderId="0" xfId="563" applyFont="1" applyAlignment="1">
      <alignment horizontal="center" vertical="center" wrapText="1"/>
    </xf>
    <xf numFmtId="0" fontId="2" fillId="0" borderId="0" xfId="429" applyFont="1" applyAlignment="1">
      <alignment vertical="top" wrapText="1"/>
    </xf>
    <xf numFmtId="0" fontId="0" fillId="0" borderId="0" xfId="429" applyFont="1">
      <alignment vertical="center"/>
    </xf>
    <xf numFmtId="0" fontId="4" fillId="0" borderId="0" xfId="429" applyFont="1">
      <alignment vertical="center"/>
    </xf>
    <xf numFmtId="0" fontId="9" fillId="0" borderId="0" xfId="429" applyFont="1">
      <alignment vertical="center"/>
    </xf>
    <xf numFmtId="197" fontId="9" fillId="0" borderId="0" xfId="25" applyNumberFormat="1" applyFont="1" applyFill="1" applyAlignment="1">
      <alignment vertical="center"/>
    </xf>
    <xf numFmtId="0" fontId="2" fillId="0" borderId="0" xfId="429" applyFont="1" applyAlignment="1">
      <alignment horizontal="center" vertical="top" wrapText="1"/>
    </xf>
    <xf numFmtId="0" fontId="0" fillId="0" borderId="0" xfId="551" applyFont="1" applyAlignment="1">
      <alignment wrapText="1"/>
    </xf>
    <xf numFmtId="0" fontId="0" fillId="0" borderId="0" xfId="559" applyFont="1" applyAlignment="1">
      <alignment horizontal="right" vertical="center"/>
    </xf>
    <xf numFmtId="0" fontId="4" fillId="0" borderId="1" xfId="552" applyFont="1" applyBorder="1" applyAlignment="1">
      <alignment horizontal="center" vertical="center" wrapText="1"/>
    </xf>
    <xf numFmtId="0" fontId="4" fillId="0" borderId="4" xfId="552" applyFont="1" applyBorder="1" applyAlignment="1">
      <alignment horizontal="center" vertical="center" wrapText="1"/>
    </xf>
    <xf numFmtId="0" fontId="4" fillId="0" borderId="5" xfId="552" applyFont="1" applyBorder="1" applyAlignment="1">
      <alignment horizontal="center" vertical="center" wrapText="1"/>
    </xf>
    <xf numFmtId="0" fontId="4" fillId="0" borderId="1" xfId="429" applyFont="1" applyBorder="1" applyAlignment="1">
      <alignment horizontal="left" vertical="center" indent="1"/>
    </xf>
    <xf numFmtId="183" fontId="0" fillId="0" borderId="1" xfId="13" applyNumberFormat="1" applyFont="1" applyFill="1" applyBorder="1" applyAlignment="1">
      <alignment horizontal="right" vertical="center"/>
    </xf>
    <xf numFmtId="0" fontId="9" fillId="0" borderId="1" xfId="429" applyFont="1" applyBorder="1">
      <alignment vertical="center"/>
    </xf>
    <xf numFmtId="197" fontId="9" fillId="0" borderId="1" xfId="25" applyNumberFormat="1" applyFont="1" applyFill="1" applyBorder="1" applyAlignment="1">
      <alignment vertical="center"/>
    </xf>
    <xf numFmtId="200" fontId="9" fillId="0" borderId="0" xfId="429" applyNumberFormat="1" applyFont="1">
      <alignment vertical="center"/>
    </xf>
    <xf numFmtId="193" fontId="0" fillId="0" borderId="0" xfId="552" applyNumberFormat="1" applyFont="1" applyAlignment="1">
      <alignment vertical="center"/>
    </xf>
    <xf numFmtId="193" fontId="9" fillId="0" borderId="0" xfId="429" applyNumberFormat="1" applyFont="1">
      <alignment vertical="center"/>
    </xf>
    <xf numFmtId="0" fontId="10" fillId="0" borderId="1" xfId="559" applyFont="1" applyBorder="1" applyAlignment="1">
      <alignment horizontal="left" vertical="center" indent="1" shrinkToFit="1"/>
    </xf>
    <xf numFmtId="0" fontId="10" fillId="0" borderId="1" xfId="559" applyFont="1" applyBorder="1" applyAlignment="1">
      <alignment horizontal="left" vertical="center" wrapText="1" indent="1"/>
    </xf>
    <xf numFmtId="197" fontId="9" fillId="0" borderId="0" xfId="25" applyNumberFormat="1" applyFont="1" applyFill="1" applyBorder="1" applyAlignment="1">
      <alignment vertical="center"/>
    </xf>
    <xf numFmtId="0" fontId="0" fillId="0" borderId="1" xfId="559" applyFont="1" applyBorder="1" applyAlignment="1">
      <alignment horizontal="left" vertical="center" wrapText="1" indent="1"/>
    </xf>
    <xf numFmtId="197" fontId="0" fillId="0" borderId="0" xfId="25" applyNumberFormat="1" applyFont="1" applyFill="1" applyAlignment="1">
      <alignment horizontal="right" vertical="center"/>
    </xf>
    <xf numFmtId="190" fontId="4" fillId="0" borderId="0" xfId="429" applyNumberFormat="1" applyFont="1" applyAlignment="1">
      <alignment horizontal="center" vertical="center" wrapText="1"/>
    </xf>
    <xf numFmtId="10" fontId="0" fillId="0" borderId="0" xfId="25" applyNumberFormat="1" applyFont="1" applyFill="1" applyBorder="1" applyAlignment="1" applyProtection="1">
      <alignment horizontal="right" vertical="center"/>
    </xf>
    <xf numFmtId="0" fontId="8" fillId="0" borderId="0" xfId="563" applyFont="1" applyAlignment="1">
      <alignment horizontal="center" wrapText="1"/>
    </xf>
    <xf numFmtId="0" fontId="11" fillId="0" borderId="0" xfId="563" applyFont="1" applyAlignment="1">
      <alignment horizontal="center"/>
    </xf>
    <xf numFmtId="0" fontId="12" fillId="0" borderId="0" xfId="563" applyFont="1" applyAlignment="1">
      <alignment horizontal="center"/>
    </xf>
    <xf numFmtId="57" fontId="13" fillId="0" borderId="0" xfId="563" applyNumberFormat="1" applyFont="1"/>
    <xf numFmtId="0" fontId="14" fillId="0" borderId="0" xfId="563" applyFont="1" applyAlignment="1">
      <alignment horizontal="center"/>
    </xf>
    <xf numFmtId="57" fontId="15" fillId="0" borderId="0" xfId="563" applyNumberFormat="1" applyFont="1" applyAlignment="1">
      <alignment horizontal="center"/>
    </xf>
    <xf numFmtId="0" fontId="16" fillId="0" borderId="0" xfId="563" applyFont="1"/>
    <xf numFmtId="31" fontId="17" fillId="0" borderId="0" xfId="563" applyNumberFormat="1" applyFont="1" applyAlignment="1">
      <alignment horizontal="center"/>
    </xf>
    <xf numFmtId="31" fontId="18" fillId="0" borderId="0" xfId="563" applyNumberFormat="1" applyFont="1"/>
    <xf numFmtId="0" fontId="2" fillId="0" borderId="0" xfId="429" applyFont="1" applyAlignment="1">
      <alignment vertical="top"/>
    </xf>
    <xf numFmtId="0" fontId="0" fillId="0" borderId="0" xfId="429">
      <alignment vertical="center"/>
    </xf>
    <xf numFmtId="183" fontId="0" fillId="0" borderId="0" xfId="429" applyNumberFormat="1">
      <alignment vertical="center"/>
    </xf>
    <xf numFmtId="0" fontId="19" fillId="0" borderId="0" xfId="429" applyFont="1" applyAlignment="1">
      <alignment horizontal="center" vertical="top"/>
    </xf>
    <xf numFmtId="183" fontId="0" fillId="0" borderId="0" xfId="429" applyNumberFormat="1" applyFont="1">
      <alignment vertical="center"/>
    </xf>
    <xf numFmtId="0" fontId="0" fillId="0" borderId="0" xfId="429" applyFont="1" applyAlignment="1">
      <alignment horizontal="right" vertical="center"/>
    </xf>
    <xf numFmtId="183" fontId="4" fillId="0" borderId="4" xfId="552" applyNumberFormat="1" applyFont="1" applyBorder="1" applyAlignment="1">
      <alignment horizontal="center" vertical="center" wrapText="1"/>
    </xf>
    <xf numFmtId="183" fontId="4" fillId="0" borderId="4" xfId="562" applyNumberFormat="1" applyFont="1" applyBorder="1" applyAlignment="1">
      <alignment horizontal="center" vertical="center" wrapText="1"/>
    </xf>
    <xf numFmtId="0" fontId="4" fillId="0" borderId="4" xfId="562" applyFont="1" applyBorder="1" applyAlignment="1">
      <alignment horizontal="center" vertical="center" wrapText="1"/>
    </xf>
    <xf numFmtId="189" fontId="4" fillId="0" borderId="4" xfId="429" applyNumberFormat="1" applyFont="1" applyBorder="1" applyAlignment="1">
      <alignment horizontal="center" vertical="center" wrapText="1"/>
    </xf>
    <xf numFmtId="183" fontId="4" fillId="0" borderId="5" xfId="552" applyNumberFormat="1" applyFont="1" applyBorder="1" applyAlignment="1">
      <alignment horizontal="center" vertical="center" wrapText="1"/>
    </xf>
    <xf numFmtId="183" fontId="4" fillId="0" borderId="5" xfId="562" applyNumberFormat="1" applyFont="1" applyBorder="1" applyAlignment="1">
      <alignment horizontal="center" vertical="center" wrapText="1"/>
    </xf>
    <xf numFmtId="0" fontId="4" fillId="0" borderId="5" xfId="562" applyFont="1" applyBorder="1" applyAlignment="1">
      <alignment horizontal="center" vertical="center" wrapText="1"/>
    </xf>
    <xf numFmtId="189" fontId="4" fillId="0" borderId="5" xfId="429" applyNumberFormat="1" applyFont="1" applyBorder="1" applyAlignment="1">
      <alignment horizontal="center" vertical="center" wrapText="1"/>
    </xf>
    <xf numFmtId="0" fontId="4" fillId="0" borderId="1" xfId="561" applyFont="1" applyBorder="1" applyAlignment="1">
      <alignment horizontal="left" vertical="center" indent="1"/>
    </xf>
    <xf numFmtId="183" fontId="0" fillId="0" borderId="1" xfId="429" applyNumberFormat="1" applyFont="1" applyBorder="1" applyAlignment="1">
      <alignment horizontal="right" vertical="center"/>
    </xf>
    <xf numFmtId="187" fontId="0" fillId="0" borderId="1" xfId="429" applyNumberFormat="1" applyFont="1" applyBorder="1" applyAlignment="1">
      <alignment horizontal="right" vertical="center"/>
    </xf>
    <xf numFmtId="193" fontId="0" fillId="0" borderId="1" xfId="552" applyNumberFormat="1" applyFont="1" applyBorder="1" applyAlignment="1">
      <alignment vertical="center"/>
    </xf>
    <xf numFmtId="187" fontId="0" fillId="0" borderId="0" xfId="429" applyNumberFormat="1">
      <alignment vertical="center"/>
    </xf>
    <xf numFmtId="0" fontId="0" fillId="0" borderId="1" xfId="429" applyFont="1" applyBorder="1" applyAlignment="1">
      <alignment horizontal="left" vertical="center" wrapText="1" indent="3"/>
    </xf>
    <xf numFmtId="0" fontId="2" fillId="0" borderId="0" xfId="558" applyFont="1" applyAlignment="1">
      <alignment horizontal="center" vertical="top" wrapText="1"/>
    </xf>
    <xf numFmtId="0" fontId="20" fillId="0" borderId="0" xfId="558" applyFont="1"/>
    <xf numFmtId="0" fontId="10" fillId="0" borderId="0" xfId="558" applyFont="1" applyAlignment="1">
      <alignment horizontal="right"/>
    </xf>
    <xf numFmtId="0" fontId="10" fillId="0" borderId="0" xfId="558" applyFont="1" applyAlignment="1">
      <alignment horizontal="right" vertical="center" wrapText="1"/>
    </xf>
    <xf numFmtId="0" fontId="21" fillId="0" borderId="1" xfId="0" applyFont="1" applyBorder="1" applyAlignment="1">
      <alignment vertical="center"/>
    </xf>
    <xf numFmtId="3" fontId="22" fillId="0" borderId="1" xfId="0" applyNumberFormat="1" applyFont="1" applyBorder="1" applyAlignment="1">
      <alignment horizontal="right" vertical="center"/>
    </xf>
    <xf numFmtId="10" fontId="22" fillId="0" borderId="1" xfId="0" applyNumberFormat="1" applyFont="1" applyBorder="1"/>
    <xf numFmtId="3" fontId="23" fillId="0" borderId="1" xfId="0" applyNumberFormat="1" applyFont="1" applyBorder="1" applyAlignment="1">
      <alignment horizontal="right" vertical="center"/>
    </xf>
    <xf numFmtId="10" fontId="23" fillId="0" borderId="1" xfId="0" applyNumberFormat="1" applyFont="1" applyBorder="1"/>
    <xf numFmtId="0" fontId="24" fillId="0" borderId="1" xfId="0" applyFont="1" applyBorder="1" applyAlignment="1">
      <alignment vertical="center"/>
    </xf>
    <xf numFmtId="0" fontId="0" fillId="0" borderId="0" xfId="0" applyAlignment="1">
      <alignment vertical="center"/>
    </xf>
    <xf numFmtId="0" fontId="2" fillId="0" borderId="0" xfId="552" applyFont="1" applyAlignment="1">
      <alignment horizontal="center" vertical="top"/>
    </xf>
    <xf numFmtId="0" fontId="0" fillId="0" borderId="0" xfId="0" applyAlignment="1">
      <alignment horizontal="center" vertical="center"/>
    </xf>
    <xf numFmtId="0" fontId="4" fillId="0" borderId="1" xfId="554" applyFont="1" applyBorder="1" applyAlignment="1">
      <alignment horizontal="center" vertical="center" wrapText="1"/>
    </xf>
    <xf numFmtId="0" fontId="25" fillId="0" borderId="1" xfId="554" applyFont="1" applyBorder="1" applyAlignment="1">
      <alignment horizontal="center" vertical="center"/>
    </xf>
    <xf numFmtId="0" fontId="4" fillId="0" borderId="1" xfId="552" applyFont="1" applyBorder="1" applyAlignment="1">
      <alignment horizontal="left" vertical="center" wrapText="1" indent="1"/>
    </xf>
    <xf numFmtId="183" fontId="0" fillId="0" borderId="1" xfId="554" applyNumberFormat="1" applyFont="1" applyBorder="1" applyAlignment="1">
      <alignment horizontal="right" vertical="center"/>
    </xf>
    <xf numFmtId="10" fontId="0" fillId="0" borderId="1" xfId="25" applyNumberFormat="1" applyFont="1" applyFill="1" applyBorder="1" applyAlignment="1">
      <alignment vertical="center"/>
    </xf>
    <xf numFmtId="10" fontId="0" fillId="0" borderId="1" xfId="0" applyNumberFormat="1" applyBorder="1" applyAlignment="1">
      <alignment vertical="center"/>
    </xf>
    <xf numFmtId="0" fontId="4" fillId="0" borderId="1" xfId="552" applyFont="1" applyBorder="1" applyAlignment="1">
      <alignment horizontal="left" vertical="center" indent="1"/>
    </xf>
    <xf numFmtId="0" fontId="0" fillId="0" borderId="1" xfId="552" applyFont="1" applyBorder="1" applyAlignment="1">
      <alignment horizontal="left" vertical="center" indent="2"/>
    </xf>
    <xf numFmtId="183" fontId="26" fillId="0" borderId="6" xfId="0" applyNumberFormat="1" applyFont="1" applyBorder="1" applyAlignment="1">
      <alignment horizontal="right" vertical="center"/>
    </xf>
    <xf numFmtId="183" fontId="0" fillId="0" borderId="7" xfId="554" applyNumberFormat="1" applyFont="1" applyBorder="1" applyAlignment="1">
      <alignment horizontal="right" vertical="center"/>
    </xf>
    <xf numFmtId="0" fontId="4" fillId="0" borderId="8" xfId="552" applyFont="1" applyBorder="1" applyAlignment="1">
      <alignment horizontal="left" vertical="center" wrapText="1" indent="1"/>
    </xf>
    <xf numFmtId="183" fontId="0" fillId="0" borderId="5" xfId="554" applyNumberFormat="1" applyFont="1" applyBorder="1" applyAlignment="1">
      <alignment horizontal="right" vertical="center"/>
    </xf>
    <xf numFmtId="183" fontId="0" fillId="0" borderId="8" xfId="554" applyNumberFormat="1" applyFont="1" applyBorder="1" applyAlignment="1">
      <alignment horizontal="right" vertical="center"/>
    </xf>
    <xf numFmtId="0" fontId="0" fillId="0" borderId="8" xfId="0" applyBorder="1" applyAlignment="1">
      <alignment vertical="center"/>
    </xf>
    <xf numFmtId="0" fontId="0" fillId="0" borderId="1" xfId="552" applyFont="1" applyBorder="1" applyAlignment="1">
      <alignment horizontal="left" vertical="center" indent="1"/>
    </xf>
    <xf numFmtId="9" fontId="0" fillId="0" borderId="1" xfId="25" applyFont="1" applyFill="1" applyBorder="1" applyAlignment="1">
      <alignment vertical="center"/>
    </xf>
    <xf numFmtId="0" fontId="0" fillId="0" borderId="1" xfId="0" applyBorder="1" applyAlignment="1">
      <alignment vertical="center"/>
    </xf>
    <xf numFmtId="0" fontId="2" fillId="0" borderId="0" xfId="554" applyFont="1" applyAlignment="1">
      <alignment vertical="top"/>
    </xf>
    <xf numFmtId="0" fontId="0" fillId="0" borderId="0" xfId="554" applyFont="1" applyAlignment="1">
      <alignment vertical="center"/>
    </xf>
    <xf numFmtId="0" fontId="4" fillId="0" borderId="0" xfId="554" applyFont="1" applyAlignment="1">
      <alignment vertical="center"/>
    </xf>
    <xf numFmtId="0" fontId="27" fillId="0" borderId="0" xfId="554" applyFont="1" applyAlignment="1">
      <alignment vertical="center"/>
    </xf>
    <xf numFmtId="0" fontId="28" fillId="0" borderId="0" xfId="554" applyFont="1" applyAlignment="1">
      <alignment vertical="center"/>
    </xf>
    <xf numFmtId="183" fontId="0" fillId="0" borderId="0" xfId="554" applyNumberFormat="1" applyFont="1" applyAlignment="1">
      <alignment vertical="center"/>
    </xf>
    <xf numFmtId="189" fontId="0" fillId="0" borderId="0" xfId="554" applyNumberFormat="1" applyFont="1" applyAlignment="1">
      <alignment vertical="center"/>
    </xf>
    <xf numFmtId="0" fontId="2" fillId="0" borderId="0" xfId="552" applyFont="1" applyAlignment="1">
      <alignment horizontal="center" vertical="center"/>
    </xf>
    <xf numFmtId="183" fontId="29" fillId="0" borderId="0" xfId="554" applyNumberFormat="1" applyFont="1" applyAlignment="1">
      <alignment vertical="center"/>
    </xf>
    <xf numFmtId="189" fontId="0" fillId="0" borderId="0" xfId="554" applyNumberFormat="1" applyFont="1" applyAlignment="1">
      <alignment horizontal="right" vertical="center"/>
    </xf>
    <xf numFmtId="0" fontId="4" fillId="0" borderId="1" xfId="554" applyFont="1" applyBorder="1" applyAlignment="1">
      <alignment horizontal="left" vertical="center" wrapText="1" indent="1"/>
    </xf>
    <xf numFmtId="10" fontId="0" fillId="0" borderId="1" xfId="272" applyNumberFormat="1" applyFont="1" applyFill="1" applyBorder="1" applyAlignment="1">
      <alignment vertical="center"/>
    </xf>
    <xf numFmtId="10" fontId="0" fillId="0" borderId="1" xfId="554" applyNumberFormat="1" applyFont="1" applyBorder="1" applyAlignment="1">
      <alignment vertical="center"/>
    </xf>
    <xf numFmtId="0" fontId="4" fillId="0" borderId="1" xfId="554" applyFont="1" applyBorder="1" applyAlignment="1">
      <alignment horizontal="left" vertical="center" indent="1"/>
    </xf>
    <xf numFmtId="0" fontId="0" fillId="0" borderId="1" xfId="554" applyFont="1" applyBorder="1" applyAlignment="1">
      <alignment horizontal="left" vertical="center" indent="2"/>
    </xf>
    <xf numFmtId="183" fontId="0" fillId="0" borderId="1" xfId="554" applyNumberFormat="1" applyFont="1" applyBorder="1" applyAlignment="1">
      <alignment horizontal="left" vertical="center" indent="2"/>
    </xf>
    <xf numFmtId="0" fontId="0" fillId="0" borderId="1" xfId="554" applyFont="1" applyBorder="1" applyAlignment="1">
      <alignment vertical="center"/>
    </xf>
    <xf numFmtId="0" fontId="27" fillId="0" borderId="1" xfId="554" applyFont="1" applyBorder="1" applyAlignment="1">
      <alignment vertical="center"/>
    </xf>
    <xf numFmtId="0" fontId="4" fillId="0" borderId="4" xfId="554" applyFont="1" applyBorder="1" applyAlignment="1">
      <alignment horizontal="left" vertical="center" indent="1"/>
    </xf>
    <xf numFmtId="0" fontId="4" fillId="0" borderId="7" xfId="554" applyFont="1" applyBorder="1" applyAlignment="1">
      <alignment horizontal="left" vertical="center" indent="1"/>
    </xf>
    <xf numFmtId="10" fontId="0" fillId="0" borderId="7" xfId="272" applyNumberFormat="1" applyFont="1" applyFill="1" applyBorder="1" applyAlignment="1">
      <alignment vertical="center"/>
    </xf>
    <xf numFmtId="0" fontId="0" fillId="0" borderId="7" xfId="554" applyFont="1" applyBorder="1" applyAlignment="1">
      <alignment vertical="center"/>
    </xf>
    <xf numFmtId="0" fontId="4" fillId="0" borderId="5" xfId="554" applyFont="1" applyBorder="1" applyAlignment="1">
      <alignment horizontal="left" vertical="center" wrapText="1" indent="1"/>
    </xf>
    <xf numFmtId="9" fontId="0" fillId="0" borderId="5" xfId="272" applyFont="1" applyFill="1" applyBorder="1" applyAlignment="1">
      <alignment vertical="center"/>
    </xf>
    <xf numFmtId="0" fontId="28" fillId="0" borderId="5" xfId="554" applyFont="1" applyBorder="1" applyAlignment="1">
      <alignment vertical="center"/>
    </xf>
    <xf numFmtId="0" fontId="0" fillId="0" borderId="1" xfId="552" applyFont="1" applyBorder="1" applyAlignment="1">
      <alignment horizontal="left" vertical="center" wrapText="1"/>
    </xf>
    <xf numFmtId="9" fontId="0" fillId="0" borderId="1" xfId="272" applyFont="1" applyFill="1" applyBorder="1" applyAlignment="1">
      <alignment vertical="center"/>
    </xf>
    <xf numFmtId="0" fontId="30" fillId="0" borderId="0" xfId="186" applyFont="1" applyAlignment="1">
      <alignment vertical="top"/>
    </xf>
    <xf numFmtId="0" fontId="0" fillId="0" borderId="0" xfId="186" applyFont="1">
      <alignment vertical="center"/>
    </xf>
    <xf numFmtId="0" fontId="4" fillId="0" borderId="0" xfId="186" applyFont="1">
      <alignment vertical="center"/>
    </xf>
    <xf numFmtId="0" fontId="28" fillId="0" borderId="0" xfId="186" applyFont="1">
      <alignment vertical="center"/>
    </xf>
    <xf numFmtId="0" fontId="31" fillId="0" borderId="0" xfId="186" applyFont="1">
      <alignment vertical="center"/>
    </xf>
    <xf numFmtId="0" fontId="0" fillId="0" borderId="0" xfId="186">
      <alignment vertical="center"/>
    </xf>
    <xf numFmtId="0" fontId="2" fillId="0" borderId="0" xfId="186" applyFont="1" applyAlignment="1">
      <alignment horizontal="center" vertical="top"/>
    </xf>
    <xf numFmtId="0" fontId="0" fillId="0" borderId="0" xfId="186" applyFont="1" applyAlignment="1">
      <alignment horizontal="right" vertical="center"/>
    </xf>
    <xf numFmtId="0" fontId="4" fillId="0" borderId="1" xfId="186" applyFont="1" applyBorder="1" applyAlignment="1">
      <alignment horizontal="center" vertical="center"/>
    </xf>
    <xf numFmtId="0" fontId="4" fillId="0" borderId="1" xfId="186" applyFont="1" applyBorder="1" applyAlignment="1">
      <alignment horizontal="center" vertical="center" wrapText="1"/>
    </xf>
    <xf numFmtId="0" fontId="0" fillId="0" borderId="1" xfId="186" applyFont="1" applyBorder="1" applyAlignment="1">
      <alignment horizontal="left" vertical="center" wrapText="1" indent="2"/>
    </xf>
    <xf numFmtId="183" fontId="0" fillId="0" borderId="1" xfId="186" applyNumberFormat="1" applyFont="1" applyBorder="1">
      <alignment vertical="center"/>
    </xf>
    <xf numFmtId="183" fontId="0" fillId="0" borderId="1" xfId="186" applyNumberFormat="1" applyFont="1" applyFill="1" applyBorder="1">
      <alignment vertical="center"/>
    </xf>
    <xf numFmtId="0" fontId="0" fillId="0" borderId="1" xfId="186" applyFont="1" applyBorder="1" applyAlignment="1">
      <alignment horizontal="left" vertical="center" wrapText="1" indent="1"/>
    </xf>
    <xf numFmtId="196" fontId="0" fillId="0" borderId="5" xfId="867" applyNumberFormat="1" applyFont="1" applyFill="1" applyBorder="1" applyAlignment="1" applyProtection="1">
      <alignment horizontal="right" vertical="center"/>
    </xf>
    <xf numFmtId="0" fontId="0" fillId="0" borderId="0" xfId="233" applyFont="1"/>
    <xf numFmtId="0" fontId="0" fillId="0" borderId="0" xfId="233"/>
    <xf numFmtId="0" fontId="32" fillId="0" borderId="0" xfId="233" applyFont="1" applyAlignment="1">
      <alignment horizontal="center" vertical="center" wrapText="1"/>
    </xf>
    <xf numFmtId="0" fontId="0" fillId="0" borderId="9" xfId="233" applyFont="1" applyBorder="1" applyAlignment="1">
      <alignment horizontal="right" vertical="center"/>
    </xf>
    <xf numFmtId="0" fontId="4" fillId="0" borderId="1" xfId="233" applyFont="1" applyBorder="1" applyAlignment="1">
      <alignment horizontal="center" vertical="center"/>
    </xf>
    <xf numFmtId="0" fontId="4" fillId="0" borderId="5" xfId="233" applyFont="1" applyBorder="1" applyAlignment="1">
      <alignment horizontal="center" vertical="center"/>
    </xf>
    <xf numFmtId="0" fontId="4" fillId="0" borderId="1" xfId="233" applyFont="1" applyBorder="1" applyAlignment="1">
      <alignment vertical="center"/>
    </xf>
    <xf numFmtId="3" fontId="0" fillId="0" borderId="1" xfId="233" applyNumberFormat="1" applyFont="1" applyBorder="1" applyAlignment="1">
      <alignment horizontal="right" vertical="center"/>
    </xf>
    <xf numFmtId="0" fontId="0" fillId="0" borderId="1" xfId="233" applyFont="1" applyBorder="1" applyAlignment="1">
      <alignment vertical="center"/>
    </xf>
    <xf numFmtId="0" fontId="0" fillId="0" borderId="10" xfId="233" applyFont="1" applyBorder="1" applyAlignment="1">
      <alignment vertical="center"/>
    </xf>
    <xf numFmtId="0" fontId="0" fillId="0" borderId="1" xfId="233" applyFont="1" applyBorder="1" applyAlignment="1">
      <alignment horizontal="center" vertical="center"/>
    </xf>
    <xf numFmtId="183" fontId="4" fillId="0" borderId="1" xfId="552" applyNumberFormat="1" applyFont="1" applyBorder="1" applyAlignment="1">
      <alignment horizontal="center" vertical="center" wrapText="1"/>
    </xf>
    <xf numFmtId="183" fontId="4" fillId="0" borderId="1" xfId="562" applyNumberFormat="1" applyFont="1" applyBorder="1" applyAlignment="1">
      <alignment horizontal="center" vertical="center" wrapText="1"/>
    </xf>
    <xf numFmtId="0" fontId="4" fillId="0" borderId="1" xfId="562" applyFont="1" applyBorder="1" applyAlignment="1">
      <alignment horizontal="center" vertical="center" wrapText="1"/>
    </xf>
    <xf numFmtId="187" fontId="0" fillId="0" borderId="1" xfId="429" applyNumberFormat="1" applyBorder="1">
      <alignment vertical="center"/>
    </xf>
    <xf numFmtId="0" fontId="0" fillId="0" borderId="0" xfId="560"/>
    <xf numFmtId="186" fontId="0" fillId="0" borderId="0" xfId="560" applyNumberFormat="1" applyFill="1"/>
    <xf numFmtId="186" fontId="0" fillId="0" borderId="0" xfId="560" applyNumberFormat="1"/>
    <xf numFmtId="10" fontId="0" fillId="0" borderId="0" xfId="560" applyNumberFormat="1"/>
    <xf numFmtId="0" fontId="2" fillId="0" borderId="0" xfId="429" applyFont="1" applyAlignment="1">
      <alignment horizontal="center" vertical="top"/>
    </xf>
    <xf numFmtId="0" fontId="2" fillId="0" borderId="0" xfId="429" applyFont="1" applyFill="1" applyAlignment="1">
      <alignment horizontal="center" vertical="top"/>
    </xf>
    <xf numFmtId="186" fontId="4" fillId="0" borderId="1" xfId="557" applyNumberFormat="1" applyFont="1" applyFill="1" applyBorder="1" applyAlignment="1">
      <alignment horizontal="center" vertical="center"/>
    </xf>
    <xf numFmtId="186" fontId="4" fillId="0" borderId="1" xfId="557" applyNumberFormat="1" applyFont="1" applyBorder="1" applyAlignment="1">
      <alignment horizontal="center" vertical="center"/>
    </xf>
    <xf numFmtId="10" fontId="4" fillId="0" borderId="1" xfId="552" applyNumberFormat="1" applyFont="1" applyBorder="1" applyAlignment="1">
      <alignment horizontal="center" vertical="center" wrapText="1"/>
    </xf>
    <xf numFmtId="0" fontId="21" fillId="0" borderId="1" xfId="0" applyFont="1" applyFill="1" applyBorder="1" applyAlignment="1">
      <alignment horizontal="center" vertical="center"/>
    </xf>
    <xf numFmtId="3" fontId="21" fillId="0" borderId="1" xfId="0" applyNumberFormat="1" applyFont="1" applyFill="1" applyBorder="1" applyAlignment="1">
      <alignment horizontal="right" vertical="center"/>
    </xf>
    <xf numFmtId="10" fontId="28" fillId="0" borderId="11" xfId="560" applyNumberFormat="1" applyFont="1" applyFill="1" applyBorder="1"/>
    <xf numFmtId="0" fontId="21" fillId="0" borderId="1" xfId="0" applyFont="1" applyFill="1" applyBorder="1" applyAlignment="1">
      <alignment vertical="center"/>
    </xf>
    <xf numFmtId="3" fontId="24" fillId="0" borderId="1" xfId="0" applyNumberFormat="1" applyFont="1" applyFill="1" applyBorder="1" applyAlignment="1">
      <alignment horizontal="right" vertical="center"/>
    </xf>
    <xf numFmtId="10" fontId="0" fillId="0" borderId="11" xfId="560" applyNumberFormat="1" applyFill="1" applyBorder="1"/>
    <xf numFmtId="0" fontId="24" fillId="0" borderId="1" xfId="0" applyFont="1" applyFill="1" applyBorder="1" applyAlignment="1">
      <alignment vertical="center"/>
    </xf>
    <xf numFmtId="0" fontId="21" fillId="0" borderId="1" xfId="0" applyFont="1" applyFill="1" applyBorder="1" applyAlignment="1">
      <alignment horizontal="left" vertical="center"/>
    </xf>
    <xf numFmtId="0" fontId="24" fillId="0" borderId="1" xfId="0" applyFont="1" applyFill="1" applyBorder="1" applyAlignment="1">
      <alignment horizontal="left" vertical="center"/>
    </xf>
    <xf numFmtId="0" fontId="0" fillId="0" borderId="12" xfId="429" applyBorder="1">
      <alignment vertical="center"/>
    </xf>
    <xf numFmtId="0" fontId="2" fillId="0" borderId="0" xfId="429" applyFont="1" applyAlignment="1">
      <alignment horizontal="center" vertical="center"/>
    </xf>
    <xf numFmtId="190" fontId="0" fillId="0" borderId="0" xfId="429" applyNumberFormat="1" applyFont="1" applyAlignment="1">
      <alignment horizontal="right" vertical="center"/>
    </xf>
    <xf numFmtId="0" fontId="4" fillId="0" borderId="1" xfId="429" applyFont="1" applyBorder="1" applyAlignment="1">
      <alignment horizontal="center" vertical="center"/>
    </xf>
    <xf numFmtId="10" fontId="0" fillId="0" borderId="11" xfId="25" applyNumberFormat="1" applyFont="1" applyFill="1" applyBorder="1" applyAlignment="1" applyProtection="1">
      <alignment horizontal="right" vertical="center"/>
    </xf>
    <xf numFmtId="0" fontId="0" fillId="0" borderId="1" xfId="429" applyFont="1" applyBorder="1" applyAlignment="1">
      <alignment horizontal="left" vertical="center" indent="1"/>
    </xf>
    <xf numFmtId="0" fontId="0" fillId="0" borderId="0" xfId="552"/>
    <xf numFmtId="183" fontId="26" fillId="0" borderId="13" xfId="0" applyNumberFormat="1" applyFont="1" applyBorder="1" applyAlignment="1">
      <alignment horizontal="right" vertical="center"/>
    </xf>
    <xf numFmtId="0" fontId="0" fillId="0" borderId="1" xfId="429" applyFont="1" applyBorder="1" applyAlignment="1">
      <alignment horizontal="left" vertical="center" indent="2"/>
    </xf>
    <xf numFmtId="0" fontId="0" fillId="0" borderId="5" xfId="429" applyFont="1" applyBorder="1" applyAlignment="1">
      <alignment horizontal="left" vertical="center" indent="1"/>
    </xf>
    <xf numFmtId="183" fontId="0" fillId="0" borderId="5" xfId="429" applyNumberFormat="1" applyFont="1" applyBorder="1" applyAlignment="1">
      <alignment horizontal="right" vertical="center"/>
    </xf>
    <xf numFmtId="10" fontId="0" fillId="0" borderId="1" xfId="25" applyNumberFormat="1" applyFont="1" applyFill="1" applyBorder="1" applyAlignment="1" applyProtection="1">
      <alignment horizontal="right" vertical="center"/>
    </xf>
    <xf numFmtId="0" fontId="0" fillId="0" borderId="4" xfId="429" applyFont="1" applyBorder="1" applyAlignment="1">
      <alignment horizontal="left" vertical="center" indent="1"/>
    </xf>
    <xf numFmtId="183" fontId="0" fillId="0" borderId="4" xfId="429" applyNumberFormat="1" applyFont="1" applyBorder="1" applyAlignment="1">
      <alignment horizontal="right" vertical="center"/>
    </xf>
    <xf numFmtId="0" fontId="4" fillId="0" borderId="8" xfId="429" applyFont="1" applyBorder="1" applyAlignment="1">
      <alignment horizontal="left" vertical="center" indent="1"/>
    </xf>
    <xf numFmtId="183" fontId="0" fillId="0" borderId="8" xfId="429" applyNumberFormat="1" applyFont="1" applyBorder="1" applyAlignment="1">
      <alignment horizontal="right" vertical="center"/>
    </xf>
    <xf numFmtId="10" fontId="0" fillId="0" borderId="8" xfId="429" applyNumberFormat="1" applyFont="1" applyBorder="1" applyAlignment="1">
      <alignment horizontal="right" vertical="center"/>
    </xf>
    <xf numFmtId="10" fontId="0" fillId="0" borderId="5" xfId="25" applyNumberFormat="1" applyFont="1" applyFill="1" applyBorder="1" applyAlignment="1" applyProtection="1">
      <alignment horizontal="right" vertical="center"/>
    </xf>
    <xf numFmtId="183" fontId="0" fillId="2" borderId="1" xfId="429" applyNumberFormat="1" applyFill="1" applyBorder="1" applyAlignment="1">
      <alignment horizontal="right" vertical="center"/>
    </xf>
    <xf numFmtId="10" fontId="0" fillId="0" borderId="1" xfId="429" applyNumberFormat="1" applyFont="1" applyBorder="1" applyAlignment="1">
      <alignment horizontal="right" vertical="center"/>
    </xf>
    <xf numFmtId="0" fontId="4" fillId="0" borderId="0" xfId="562" applyFont="1" applyAlignment="1">
      <alignment horizontal="center" vertical="center" wrapText="1"/>
    </xf>
    <xf numFmtId="186" fontId="0" fillId="0" borderId="0" xfId="429" applyNumberFormat="1" applyFont="1" applyAlignment="1">
      <alignment horizontal="right" vertical="center"/>
    </xf>
    <xf numFmtId="189" fontId="0" fillId="0" borderId="0" xfId="429" applyNumberFormat="1">
      <alignment vertical="center"/>
    </xf>
    <xf numFmtId="0" fontId="0" fillId="0" borderId="0" xfId="552" applyFont="1" applyAlignment="1">
      <alignment vertical="center"/>
    </xf>
    <xf numFmtId="186" fontId="0" fillId="0" borderId="0" xfId="429" applyNumberFormat="1">
      <alignment vertical="center"/>
    </xf>
    <xf numFmtId="0" fontId="2" fillId="0" borderId="0" xfId="552" applyFont="1" applyAlignment="1">
      <alignment vertical="top"/>
    </xf>
    <xf numFmtId="0" fontId="4" fillId="0" borderId="0" xfId="552" applyFont="1" applyAlignment="1">
      <alignment vertical="center" wrapText="1"/>
    </xf>
    <xf numFmtId="0" fontId="28" fillId="0" borderId="0" xfId="552" applyFont="1" applyAlignment="1">
      <alignment vertical="center"/>
    </xf>
    <xf numFmtId="183" fontId="0" fillId="0" borderId="0" xfId="552" applyNumberFormat="1" applyFont="1" applyAlignment="1">
      <alignment vertical="center"/>
    </xf>
    <xf numFmtId="189" fontId="0" fillId="0" borderId="0" xfId="552" applyNumberFormat="1" applyFont="1" applyAlignment="1">
      <alignment vertical="center"/>
    </xf>
    <xf numFmtId="189" fontId="0" fillId="0" borderId="0" xfId="552" applyNumberFormat="1" applyFont="1" applyAlignment="1">
      <alignment horizontal="right" vertical="center"/>
    </xf>
    <xf numFmtId="0" fontId="25" fillId="0" borderId="1" xfId="552" applyFont="1" applyBorder="1" applyAlignment="1">
      <alignment horizontal="left" vertical="center" wrapText="1" indent="1"/>
    </xf>
    <xf numFmtId="183" fontId="0" fillId="0" borderId="1" xfId="555" applyNumberFormat="1" applyFont="1" applyBorder="1">
      <alignment vertical="center"/>
    </xf>
    <xf numFmtId="183" fontId="0" fillId="0" borderId="1" xfId="555" applyNumberFormat="1" applyFont="1" applyFill="1" applyBorder="1" applyAlignment="1">
      <alignment vertical="center"/>
    </xf>
    <xf numFmtId="10" fontId="0" fillId="0" borderId="1" xfId="13" applyNumberFormat="1" applyFont="1" applyFill="1" applyBorder="1" applyAlignment="1">
      <alignment horizontal="right" vertical="center"/>
    </xf>
    <xf numFmtId="0" fontId="0" fillId="0" borderId="4" xfId="552" applyFont="1" applyBorder="1" applyAlignment="1">
      <alignment horizontal="left" vertical="center" indent="1"/>
    </xf>
    <xf numFmtId="183" fontId="0" fillId="0" borderId="4" xfId="555" applyNumberFormat="1" applyFont="1" applyBorder="1">
      <alignment vertical="center"/>
    </xf>
    <xf numFmtId="183" fontId="0" fillId="0" borderId="4" xfId="13" applyNumberFormat="1" applyFont="1" applyFill="1" applyBorder="1" applyAlignment="1">
      <alignment horizontal="right" vertical="center"/>
    </xf>
    <xf numFmtId="10" fontId="0" fillId="0" borderId="4" xfId="13" applyNumberFormat="1" applyFont="1" applyFill="1" applyBorder="1" applyAlignment="1">
      <alignment horizontal="right" vertical="center"/>
    </xf>
    <xf numFmtId="0" fontId="0" fillId="0" borderId="7" xfId="552" applyFont="1" applyBorder="1" applyAlignment="1">
      <alignment horizontal="left" vertical="center" indent="1"/>
    </xf>
    <xf numFmtId="183" fontId="0" fillId="0" borderId="7" xfId="555" applyNumberFormat="1" applyFont="1" applyBorder="1">
      <alignment vertical="center"/>
    </xf>
    <xf numFmtId="183" fontId="0" fillId="0" borderId="7" xfId="555" applyNumberFormat="1" applyFont="1" applyFill="1" applyBorder="1" applyAlignment="1">
      <alignment vertical="center"/>
    </xf>
    <xf numFmtId="183" fontId="0" fillId="0" borderId="7" xfId="13" applyNumberFormat="1" applyFont="1" applyFill="1" applyBorder="1" applyAlignment="1">
      <alignment horizontal="right" vertical="center"/>
    </xf>
    <xf numFmtId="10" fontId="0" fillId="0" borderId="7" xfId="25" applyNumberFormat="1" applyFont="1" applyFill="1" applyBorder="1" applyAlignment="1">
      <alignment vertical="center"/>
    </xf>
    <xf numFmtId="10" fontId="0" fillId="0" borderId="7" xfId="13" applyNumberFormat="1" applyFont="1" applyFill="1" applyBorder="1" applyAlignment="1">
      <alignment horizontal="right" vertical="center"/>
    </xf>
    <xf numFmtId="0" fontId="25" fillId="0" borderId="8" xfId="552" applyFont="1" applyBorder="1" applyAlignment="1">
      <alignment horizontal="left" vertical="center" wrapText="1"/>
    </xf>
    <xf numFmtId="183" fontId="0" fillId="0" borderId="5" xfId="555" applyNumberFormat="1" applyFont="1" applyFill="1" applyBorder="1" applyAlignment="1">
      <alignment vertical="center"/>
    </xf>
    <xf numFmtId="10" fontId="0" fillId="0" borderId="5" xfId="25" applyNumberFormat="1" applyFont="1" applyFill="1" applyBorder="1" applyAlignment="1">
      <alignment vertical="center"/>
    </xf>
    <xf numFmtId="10" fontId="0" fillId="0" borderId="8" xfId="555" applyNumberFormat="1" applyFont="1" applyBorder="1">
      <alignment vertical="center"/>
    </xf>
    <xf numFmtId="183" fontId="26" fillId="0" borderId="6" xfId="0" applyNumberFormat="1" applyFont="1" applyBorder="1" applyAlignment="1">
      <alignment vertical="center"/>
    </xf>
    <xf numFmtId="183" fontId="26" fillId="0" borderId="14" xfId="0" applyNumberFormat="1" applyFont="1" applyBorder="1" applyAlignment="1">
      <alignment vertical="center"/>
    </xf>
    <xf numFmtId="10" fontId="0" fillId="0" borderId="1" xfId="555" applyNumberFormat="1" applyFont="1" applyBorder="1">
      <alignment vertical="center"/>
    </xf>
    <xf numFmtId="183" fontId="0" fillId="0" borderId="1" xfId="555" applyNumberFormat="1" applyFont="1" applyFill="1" applyBorder="1">
      <alignment vertical="center"/>
    </xf>
    <xf numFmtId="196" fontId="0" fillId="0" borderId="1" xfId="15" applyNumberFormat="1" applyFont="1" applyFill="1" applyBorder="1" applyAlignment="1" applyProtection="1">
      <alignment horizontal="right" vertical="center"/>
    </xf>
    <xf numFmtId="183" fontId="26" fillId="0" borderId="13" xfId="0" applyNumberFormat="1" applyFont="1" applyBorder="1" applyAlignment="1">
      <alignment vertical="center"/>
    </xf>
    <xf numFmtId="0" fontId="25" fillId="0" borderId="1" xfId="552" applyFont="1" applyBorder="1" applyAlignment="1">
      <alignment horizontal="left" vertical="center" wrapText="1"/>
    </xf>
    <xf numFmtId="183" fontId="0" fillId="0" borderId="5" xfId="555" applyNumberFormat="1" applyFont="1" applyBorder="1">
      <alignment vertical="center"/>
    </xf>
    <xf numFmtId="3" fontId="24" fillId="0" borderId="1" xfId="233" applyNumberFormat="1" applyFont="1" applyBorder="1" applyAlignment="1">
      <alignment horizontal="right" vertical="center"/>
    </xf>
    <xf numFmtId="0" fontId="24" fillId="0" borderId="1" xfId="233" applyFont="1" applyBorder="1" applyAlignment="1">
      <alignment horizontal="center" vertical="center"/>
    </xf>
    <xf numFmtId="196" fontId="9" fillId="0" borderId="0" xfId="876" applyNumberFormat="1" applyFont="1" applyFill="1" applyAlignment="1">
      <alignment vertical="center"/>
    </xf>
    <xf numFmtId="0" fontId="2" fillId="0" borderId="0" xfId="561" applyFont="1" applyAlignment="1">
      <alignment horizontal="center" vertical="top"/>
    </xf>
    <xf numFmtId="196" fontId="0" fillId="0" borderId="0" xfId="876" applyNumberFormat="1" applyFont="1" applyFill="1" applyAlignment="1">
      <alignment vertical="center"/>
    </xf>
    <xf numFmtId="0" fontId="0" fillId="0" borderId="9" xfId="561" applyFont="1" applyBorder="1" applyAlignment="1">
      <alignment horizontal="right" vertical="center"/>
    </xf>
    <xf numFmtId="0" fontId="4" fillId="0" borderId="1" xfId="561" applyFont="1" applyBorder="1" applyAlignment="1">
      <alignment horizontal="center" vertical="center"/>
    </xf>
    <xf numFmtId="183" fontId="10" fillId="0" borderId="1" xfId="876" applyNumberFormat="1" applyFont="1" applyFill="1" applyBorder="1" applyAlignment="1" applyProtection="1">
      <alignment horizontal="right" vertical="center"/>
    </xf>
    <xf numFmtId="196" fontId="10" fillId="0" borderId="1" xfId="876" applyNumberFormat="1" applyFont="1" applyFill="1" applyBorder="1" applyAlignment="1" applyProtection="1">
      <alignment horizontal="right" vertical="center"/>
    </xf>
    <xf numFmtId="0" fontId="0" fillId="0" borderId="1" xfId="561" applyFont="1" applyBorder="1" applyAlignment="1">
      <alignment horizontal="center" vertical="center"/>
    </xf>
    <xf numFmtId="0" fontId="0" fillId="0" borderId="1" xfId="561" applyFont="1" applyBorder="1" applyAlignment="1">
      <alignment horizontal="left" vertical="center" indent="4"/>
    </xf>
    <xf numFmtId="0" fontId="0" fillId="0" borderId="0" xfId="561"/>
    <xf numFmtId="196" fontId="9" fillId="0" borderId="1" xfId="876" applyNumberFormat="1" applyFont="1" applyFill="1" applyBorder="1" applyAlignment="1">
      <alignment vertical="center"/>
    </xf>
    <xf numFmtId="183" fontId="4" fillId="0" borderId="1" xfId="561" applyNumberFormat="1" applyFont="1" applyBorder="1" applyAlignment="1">
      <alignment horizontal="left" vertical="center" indent="1"/>
    </xf>
    <xf numFmtId="0" fontId="0" fillId="0" borderId="1" xfId="561" applyFont="1" applyBorder="1" applyAlignment="1">
      <alignment horizontal="left" vertical="center" indent="2"/>
    </xf>
    <xf numFmtId="0" fontId="0" fillId="0" borderId="1" xfId="561" applyFont="1" applyBorder="1" applyAlignment="1">
      <alignment horizontal="right"/>
    </xf>
    <xf numFmtId="0" fontId="0" fillId="0" borderId="1" xfId="561" applyBorder="1"/>
    <xf numFmtId="0" fontId="2" fillId="0" borderId="0" xfId="550" applyFont="1" applyAlignment="1">
      <alignment vertical="top" wrapText="1"/>
    </xf>
    <xf numFmtId="0" fontId="0" fillId="0" borderId="0" xfId="550" applyFont="1">
      <alignment vertical="center"/>
    </xf>
    <xf numFmtId="0" fontId="4" fillId="0" borderId="0" xfId="550" applyFont="1">
      <alignment vertical="center"/>
    </xf>
    <xf numFmtId="0" fontId="9" fillId="0" borderId="0" xfId="550" applyFont="1">
      <alignment vertical="center"/>
    </xf>
    <xf numFmtId="199" fontId="9" fillId="0" borderId="0" xfId="15" applyNumberFormat="1" applyFont="1" applyFill="1" applyAlignment="1">
      <alignment vertical="center"/>
    </xf>
    <xf numFmtId="0" fontId="2" fillId="0" borderId="0" xfId="550" applyFont="1" applyAlignment="1">
      <alignment horizontal="center" vertical="top" wrapText="1"/>
    </xf>
    <xf numFmtId="10" fontId="0" fillId="0" borderId="0" xfId="550" applyNumberFormat="1" applyFont="1" applyAlignment="1">
      <alignment horizontal="right" vertical="center"/>
    </xf>
    <xf numFmtId="0" fontId="4" fillId="0" borderId="1" xfId="553" applyFont="1" applyBorder="1" applyAlignment="1">
      <alignment horizontal="center" vertical="center" wrapText="1"/>
    </xf>
    <xf numFmtId="199" fontId="4" fillId="0" borderId="1" xfId="15" applyNumberFormat="1" applyFont="1" applyFill="1" applyBorder="1" applyAlignment="1">
      <alignment horizontal="center" vertical="center" wrapText="1"/>
    </xf>
    <xf numFmtId="0" fontId="9" fillId="0" borderId="0" xfId="550" applyFont="1" applyFill="1">
      <alignment vertical="center"/>
    </xf>
    <xf numFmtId="0" fontId="2" fillId="0" borderId="0" xfId="550" applyFont="1" applyFill="1" applyAlignment="1">
      <alignment horizontal="center" vertical="top" wrapText="1"/>
    </xf>
    <xf numFmtId="0" fontId="0" fillId="0" borderId="0" xfId="551" applyFont="1" applyFill="1" applyAlignment="1">
      <alignment wrapText="1"/>
    </xf>
    <xf numFmtId="10" fontId="0" fillId="0" borderId="0" xfId="550" applyNumberFormat="1" applyFont="1" applyFill="1" applyAlignment="1">
      <alignment horizontal="right" vertical="center"/>
    </xf>
    <xf numFmtId="0" fontId="4" fillId="0" borderId="1" xfId="553" applyFont="1" applyFill="1" applyBorder="1" applyAlignment="1">
      <alignment horizontal="center" vertical="center" wrapText="1"/>
    </xf>
    <xf numFmtId="176" fontId="4" fillId="0" borderId="1" xfId="15" applyNumberFormat="1" applyFont="1" applyFill="1" applyBorder="1" applyAlignment="1">
      <alignment horizontal="center" vertical="center" wrapText="1"/>
    </xf>
    <xf numFmtId="0" fontId="4" fillId="0" borderId="0" xfId="556" applyFont="1" applyFill="1" applyBorder="1" applyAlignment="1">
      <alignment vertical="top" wrapText="1"/>
    </xf>
    <xf numFmtId="0" fontId="0" fillId="0" borderId="0" xfId="556" applyFont="1" applyFill="1" applyBorder="1" applyAlignment="1">
      <alignment vertical="center" wrapText="1"/>
    </xf>
    <xf numFmtId="0" fontId="0" fillId="0" borderId="0" xfId="556" applyFont="1" applyFill="1" applyBorder="1" applyAlignment="1">
      <alignment horizontal="center" vertical="center" wrapText="1"/>
    </xf>
    <xf numFmtId="0" fontId="33" fillId="0" borderId="0" xfId="556" applyFont="1" applyFill="1" applyBorder="1" applyAlignment="1">
      <alignment horizontal="center" vertical="center" wrapText="1"/>
    </xf>
    <xf numFmtId="0" fontId="34" fillId="0" borderId="0" xfId="556" applyFont="1" applyFill="1" applyBorder="1" applyAlignment="1">
      <alignment vertical="center" wrapText="1"/>
    </xf>
    <xf numFmtId="186" fontId="5" fillId="0" borderId="0" xfId="556" applyNumberFormat="1" applyFont="1" applyFill="1" applyBorder="1" applyAlignment="1">
      <alignment vertical="center"/>
    </xf>
    <xf numFmtId="10" fontId="0" fillId="0" borderId="0" xfId="25" applyNumberFormat="1" applyFont="1" applyFill="1" applyAlignment="1">
      <alignment vertical="center"/>
    </xf>
    <xf numFmtId="201" fontId="35" fillId="0" borderId="0" xfId="556" applyNumberFormat="1" applyFont="1" applyFill="1" applyBorder="1" applyAlignment="1">
      <alignment horizontal="center" vertical="top" wrapText="1"/>
    </xf>
    <xf numFmtId="201" fontId="36" fillId="0" borderId="0" xfId="556" applyNumberFormat="1" applyFont="1" applyFill="1" applyBorder="1" applyAlignment="1">
      <alignment horizontal="center" vertical="top" wrapText="1"/>
    </xf>
    <xf numFmtId="0" fontId="0" fillId="0" borderId="0" xfId="551" applyFont="1" applyFill="1" applyBorder="1" applyAlignment="1">
      <alignment wrapText="1"/>
    </xf>
    <xf numFmtId="186" fontId="5" fillId="0" borderId="0" xfId="557" applyNumberFormat="1" applyFont="1" applyFill="1" applyBorder="1" applyAlignment="1">
      <alignment horizontal="center" vertical="top"/>
    </xf>
    <xf numFmtId="10" fontId="0" fillId="0" borderId="0" xfId="25" applyNumberFormat="1" applyFont="1" applyFill="1" applyAlignment="1">
      <alignment horizontal="right" vertical="center"/>
    </xf>
    <xf numFmtId="0" fontId="4" fillId="0" borderId="1" xfId="557" applyFont="1" applyFill="1" applyBorder="1" applyAlignment="1">
      <alignment horizontal="center" vertical="center" wrapText="1"/>
    </xf>
    <xf numFmtId="186" fontId="37" fillId="0" borderId="1" xfId="557" applyNumberFormat="1" applyFont="1" applyFill="1" applyBorder="1" applyAlignment="1">
      <alignment horizontal="center" vertical="center"/>
    </xf>
    <xf numFmtId="10" fontId="4" fillId="0" borderId="1" xfId="25" applyNumberFormat="1" applyFont="1" applyFill="1" applyBorder="1" applyAlignment="1">
      <alignment horizontal="center" vertical="center" wrapText="1"/>
    </xf>
    <xf numFmtId="0" fontId="28"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xf>
    <xf numFmtId="10" fontId="38" fillId="0" borderId="1" xfId="25" applyNumberFormat="1" applyFont="1" applyFill="1" applyBorder="1" applyAlignment="1" applyProtection="1">
      <alignment horizontal="right" vertical="center"/>
    </xf>
    <xf numFmtId="0" fontId="28"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28"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189" fontId="0" fillId="0" borderId="0" xfId="429" applyNumberFormat="1" applyFont="1" applyAlignment="1">
      <alignment horizontal="right" vertical="center"/>
    </xf>
    <xf numFmtId="183" fontId="0" fillId="0" borderId="1" xfId="429" applyNumberFormat="1" applyFont="1" applyBorder="1">
      <alignment vertical="center"/>
    </xf>
    <xf numFmtId="10" fontId="0" fillId="0" borderId="0" xfId="552" applyNumberFormat="1" applyFont="1" applyAlignment="1">
      <alignment vertical="center"/>
    </xf>
    <xf numFmtId="183" fontId="26" fillId="0" borderId="13" xfId="0" applyNumberFormat="1" applyFont="1" applyFill="1" applyBorder="1" applyAlignment="1">
      <alignment horizontal="right" vertical="center"/>
    </xf>
    <xf numFmtId="183" fontId="0" fillId="0" borderId="1" xfId="429" applyNumberFormat="1" applyBorder="1">
      <alignment vertical="center"/>
    </xf>
    <xf numFmtId="183" fontId="0" fillId="0" borderId="1" xfId="15" applyNumberFormat="1" applyFont="1" applyFill="1" applyBorder="1" applyAlignment="1" applyProtection="1">
      <alignment horizontal="right" vertical="center"/>
    </xf>
    <xf numFmtId="183" fontId="0" fillId="0" borderId="1" xfId="15" applyNumberFormat="1" applyFont="1" applyFill="1" applyBorder="1" applyAlignment="1">
      <alignment vertical="center"/>
    </xf>
    <xf numFmtId="183" fontId="26" fillId="0" borderId="15" xfId="0" applyNumberFormat="1" applyFont="1" applyFill="1" applyBorder="1" applyAlignment="1">
      <alignment horizontal="right" vertical="center"/>
    </xf>
    <xf numFmtId="0" fontId="0" fillId="0" borderId="16" xfId="429" applyFont="1" applyBorder="1" applyAlignment="1">
      <alignment horizontal="left" vertical="center" indent="2"/>
    </xf>
    <xf numFmtId="0" fontId="0" fillId="0" borderId="17" xfId="429" applyFont="1" applyBorder="1" applyAlignment="1">
      <alignment horizontal="left" vertical="center" indent="2"/>
    </xf>
    <xf numFmtId="183" fontId="0" fillId="0" borderId="17" xfId="429" applyNumberFormat="1" applyFont="1" applyBorder="1" applyAlignment="1">
      <alignment horizontal="left" vertical="center" indent="2"/>
    </xf>
    <xf numFmtId="183" fontId="0" fillId="0" borderId="17" xfId="429" applyNumberFormat="1" applyFont="1" applyBorder="1">
      <alignment vertical="center"/>
    </xf>
    <xf numFmtId="10" fontId="0" fillId="0" borderId="7" xfId="25" applyNumberFormat="1" applyFont="1" applyFill="1" applyBorder="1" applyAlignment="1" applyProtection="1">
      <alignment horizontal="right" vertical="center"/>
    </xf>
    <xf numFmtId="0" fontId="4" fillId="0" borderId="5" xfId="429" applyFont="1" applyBorder="1" applyAlignment="1">
      <alignment horizontal="left" vertical="center" indent="1"/>
    </xf>
    <xf numFmtId="183" fontId="0" fillId="0" borderId="5" xfId="429" applyNumberFormat="1" applyBorder="1">
      <alignment vertical="center"/>
    </xf>
    <xf numFmtId="9" fontId="0" fillId="0" borderId="1" xfId="25" applyFont="1" applyFill="1" applyBorder="1" applyAlignment="1" applyProtection="1">
      <alignment horizontal="right" vertical="center"/>
    </xf>
    <xf numFmtId="0" fontId="4" fillId="0" borderId="0" xfId="552" applyFont="1" applyAlignment="1">
      <alignment vertical="center"/>
    </xf>
    <xf numFmtId="0" fontId="27" fillId="0" borderId="0" xfId="552" applyFont="1" applyAlignment="1">
      <alignment vertical="center"/>
    </xf>
    <xf numFmtId="0" fontId="4" fillId="0" borderId="1" xfId="552" applyFont="1" applyBorder="1" applyAlignment="1">
      <alignment horizontal="center" vertical="center"/>
    </xf>
    <xf numFmtId="183" fontId="0" fillId="0" borderId="1" xfId="552" applyNumberFormat="1" applyFont="1" applyBorder="1" applyAlignment="1">
      <alignment horizontal="right" vertical="center"/>
    </xf>
    <xf numFmtId="0" fontId="0" fillId="0" borderId="18" xfId="552" applyFont="1" applyBorder="1" applyAlignment="1">
      <alignment horizontal="left" vertical="center" indent="2"/>
    </xf>
    <xf numFmtId="183" fontId="0" fillId="0" borderId="7" xfId="552" applyNumberFormat="1" applyFont="1" applyBorder="1" applyAlignment="1">
      <alignment horizontal="right" vertical="center"/>
    </xf>
    <xf numFmtId="0" fontId="4" fillId="0" borderId="5" xfId="552" applyFont="1" applyBorder="1" applyAlignment="1">
      <alignment horizontal="left" vertical="center" wrapText="1" indent="1"/>
    </xf>
    <xf numFmtId="183" fontId="0" fillId="0" borderId="5" xfId="552" applyNumberFormat="1" applyFont="1" applyBorder="1" applyAlignment="1">
      <alignment horizontal="right" vertical="center"/>
    </xf>
    <xf numFmtId="0" fontId="0" fillId="0" borderId="5" xfId="552" applyFont="1" applyBorder="1" applyAlignment="1">
      <alignment horizontal="left" vertical="center" indent="1"/>
    </xf>
    <xf numFmtId="183" fontId="0" fillId="0" borderId="5" xfId="555" applyNumberFormat="1" applyFont="1" applyFill="1" applyBorder="1">
      <alignment vertical="center"/>
    </xf>
    <xf numFmtId="183" fontId="0" fillId="0" borderId="5" xfId="552" applyNumberFormat="1" applyFont="1" applyFill="1" applyBorder="1" applyAlignment="1">
      <alignment horizontal="right" vertical="center"/>
    </xf>
    <xf numFmtId="183" fontId="0" fillId="0" borderId="5" xfId="555" applyNumberFormat="1" applyFont="1" applyBorder="1" applyAlignment="1">
      <alignment horizontal="right" vertical="center"/>
    </xf>
    <xf numFmtId="9" fontId="0" fillId="0" borderId="5" xfId="25" applyFont="1" applyFill="1" applyBorder="1" applyAlignment="1">
      <alignment vertical="center"/>
    </xf>
    <xf numFmtId="183" fontId="0" fillId="0" borderId="1" xfId="552" applyNumberFormat="1" applyFont="1" applyFill="1" applyBorder="1" applyAlignment="1">
      <alignment horizontal="right" vertical="center"/>
    </xf>
    <xf numFmtId="183" fontId="0" fillId="0" borderId="1" xfId="555" applyNumberFormat="1" applyFont="1" applyBorder="1" applyAlignment="1">
      <alignment horizontal="right" vertical="center"/>
    </xf>
    <xf numFmtId="183" fontId="0" fillId="0" borderId="1" xfId="555" applyNumberFormat="1" applyFont="1" applyFill="1" applyBorder="1" applyAlignment="1">
      <alignment horizontal="right" vertical="center"/>
    </xf>
    <xf numFmtId="0" fontId="0" fillId="0" borderId="1" xfId="552" applyFont="1" applyBorder="1" applyAlignment="1">
      <alignment horizontal="left" vertical="center" wrapText="1" indent="1"/>
    </xf>
    <xf numFmtId="0" fontId="39" fillId="0" borderId="0" xfId="0" applyFont="1" applyAlignment="1">
      <alignment vertical="center"/>
    </xf>
    <xf numFmtId="0" fontId="39" fillId="0" borderId="0" xfId="0" applyFont="1" applyAlignment="1">
      <alignment horizontal="left" vertical="center" indent="1"/>
    </xf>
    <xf numFmtId="0" fontId="40" fillId="0" borderId="0" xfId="0" applyFont="1"/>
    <xf numFmtId="0" fontId="41" fillId="0" borderId="0" xfId="0" applyFont="1" applyAlignment="1">
      <alignment horizontal="center" vertical="center"/>
    </xf>
    <xf numFmtId="0" fontId="39" fillId="0" borderId="0" xfId="0" applyFont="1" applyAlignment="1">
      <alignment horizontal="left" vertical="center"/>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center"/>
    </xf>
  </cellXfs>
  <cellStyles count="896">
    <cellStyle name="常规" xfId="0" builtinId="0"/>
    <cellStyle name="差_gdp" xfId="1"/>
    <cellStyle name="货币[0]" xfId="2" builtinId="7"/>
    <cellStyle name="输入" xfId="3" builtinId="20"/>
    <cellStyle name="差_30云南_1" xfId="4"/>
    <cellStyle name="20% - 强调文字颜色 3" xfId="5" builtinId="38"/>
    <cellStyle name="差_行政公检法测算_民生政策最低支出需求" xfId="6"/>
    <cellStyle name="差_县市旗测算-新科目（20080627）_县市旗测算-新科目（含人口规模效应）" xfId="7"/>
    <cellStyle name="差_县区合并测算20080421_民生政策最低支出需求" xfId="8"/>
    <cellStyle name="20% - 强调文字颜色 1 2" xfId="9"/>
    <cellStyle name="货币" xfId="10" builtinId="4"/>
    <cellStyle name="差_30云南_1_财力性转移支付2010年预算参考数" xfId="11"/>
    <cellStyle name="Accent2 - 40%" xfId="12"/>
    <cellStyle name="千位分隔[0]" xfId="13" builtinId="6"/>
    <cellStyle name="差_县市旗测算20080508" xfId="14"/>
    <cellStyle name="千位分隔" xfId="15" builtinId="3"/>
    <cellStyle name="差_市辖区测算-新科目（20080626）" xfId="16"/>
    <cellStyle name="差_自行调整差异系数顺序" xfId="17"/>
    <cellStyle name="20% - Accent4" xfId="18"/>
    <cellStyle name="40% - 强调文字颜色 3" xfId="19" builtinId="39"/>
    <cellStyle name="差" xfId="20" builtinId="27"/>
    <cellStyle name="超链接" xfId="21" builtinId="8"/>
    <cellStyle name="差_缺口县区测算(财政部标准)" xfId="22"/>
    <cellStyle name="Accent2 - 60%" xfId="23"/>
    <cellStyle name="60% - 强调文字颜色 3" xfId="24" builtinId="40"/>
    <cellStyle name="百分比" xfId="25" builtinId="5"/>
    <cellStyle name="已访问的超链接" xfId="26" builtinId="9"/>
    <cellStyle name="注释" xfId="27" builtinId="10"/>
    <cellStyle name="常规 6" xfId="28"/>
    <cellStyle name="差_安徽 缺口县区测算(地方填报)1_财力性转移支付2010年预算参考数" xfId="29"/>
    <cellStyle name="60% - 强调文字颜色 2" xfId="30" builtinId="36"/>
    <cellStyle name="标题 4" xfId="31" builtinId="19"/>
    <cellStyle name="警告文本" xfId="32" builtinId="11"/>
    <cellStyle name="常规 5 2" xfId="33"/>
    <cellStyle name="标题" xfId="34" builtinId="15"/>
    <cellStyle name="差_2006年28四川" xfId="35"/>
    <cellStyle name="解释性文本" xfId="36" builtinId="53"/>
    <cellStyle name="百分比 4" xfId="37"/>
    <cellStyle name="标题 1" xfId="38" builtinId="16"/>
    <cellStyle name="差_测算结果汇总_财力性转移支付2010年预算参考数" xfId="39"/>
    <cellStyle name="百分比 5" xfId="40"/>
    <cellStyle name="差_核定人数下发表" xfId="41"/>
    <cellStyle name="标题 2" xfId="42" builtinId="17"/>
    <cellStyle name="差_农林水和城市维护标准支出20080505－县区合计_财力性转移支付2010年预算参考数" xfId="43"/>
    <cellStyle name="常规 5 2 2" xfId="44"/>
    <cellStyle name="差_测算结果_财力性转移支付2010年预算参考数" xfId="45"/>
    <cellStyle name="60% - 强调文字颜色 1" xfId="46" builtinId="32"/>
    <cellStyle name="标题 3" xfId="47" builtinId="18"/>
    <cellStyle name="60% - 强调文字颜色 4" xfId="48" builtinId="44"/>
    <cellStyle name="输出" xfId="49" builtinId="21"/>
    <cellStyle name="Input" xfId="50"/>
    <cellStyle name="常规 26" xfId="51"/>
    <cellStyle name="计算" xfId="52" builtinId="22"/>
    <cellStyle name="40% - 强调文字颜色 4 2" xfId="53"/>
    <cellStyle name="差_2007一般预算支出口径剔除表" xfId="54"/>
    <cellStyle name="检查单元格" xfId="55" builtinId="23"/>
    <cellStyle name="20% - 强调文字颜色 6" xfId="56" builtinId="50"/>
    <cellStyle name="Currency [0]" xfId="57"/>
    <cellStyle name="强调文字颜色 2" xfId="58" builtinId="33"/>
    <cellStyle name="链接单元格" xfId="59" builtinId="24"/>
    <cellStyle name="汇总" xfId="60" builtinId="25"/>
    <cellStyle name="差_Book2" xfId="61"/>
    <cellStyle name="差_平邑_财力性转移支付2010年预算参考数" xfId="62"/>
    <cellStyle name="好" xfId="63" builtinId="26"/>
    <cellStyle name="Heading 3" xfId="64"/>
    <cellStyle name="差_教育(按照总人口测算）—20080416_县市旗测算-新科目（含人口规模效应）_财力性转移支付2010年预算参考数" xfId="65"/>
    <cellStyle name="适中" xfId="66" builtinId="28"/>
    <cellStyle name="20% - 强调文字颜色 5" xfId="67" builtinId="46"/>
    <cellStyle name="强调文字颜色 1" xfId="68" builtinId="29"/>
    <cellStyle name="差_行政（人员）_县市旗测算-新科目（含人口规模效应）" xfId="69"/>
    <cellStyle name="20% - 强调文字颜色 1" xfId="70" builtinId="30"/>
    <cellStyle name="40% - 强调文字颜色 1" xfId="71" builtinId="31"/>
    <cellStyle name="差_县市旗测算-新科目（20080626）_不含人员经费系数" xfId="72"/>
    <cellStyle name="20% - 强调文字颜色 2" xfId="73" builtinId="34"/>
    <cellStyle name="40% - 强调文字颜色 2" xfId="74" builtinId="35"/>
    <cellStyle name="差_教育(按照总人口测算）—20080416_不含人员经费系数_财力性转移支付2010年预算参考数" xfId="75"/>
    <cellStyle name="强调文字颜色 3" xfId="76" builtinId="37"/>
    <cellStyle name="差_2006年34青海_财力性转移支付2010年预算参考数" xfId="77"/>
    <cellStyle name="差_其他部门(按照总人口测算）—20080416_不含人员经费系数_财力性转移支付2010年预算参考数" xfId="78"/>
    <cellStyle name="强调文字颜色 4" xfId="79" builtinId="41"/>
    <cellStyle name="20% - 强调文字颜色 4" xfId="80" builtinId="42"/>
    <cellStyle name="40% - 强调文字颜色 4" xfId="81" builtinId="43"/>
    <cellStyle name="强调文字颜色 5" xfId="82" builtinId="45"/>
    <cellStyle name="差_行政公检法测算_县市旗测算-新科目（含人口规模效应）" xfId="83"/>
    <cellStyle name="40% - 强调文字颜色 5" xfId="84" builtinId="47"/>
    <cellStyle name="差_行政(燃修费)_民生政策最低支出需求" xfId="85"/>
    <cellStyle name="差_2006年全省财力计算表（中央、决算）" xfId="86"/>
    <cellStyle name="差_分县成本差异系数_民生政策最低支出需求_财力性转移支付2010年预算参考数" xfId="87"/>
    <cellStyle name="差_市辖区测算20080510_民生政策最低支出需求_财力性转移支付2010年预算参考数" xfId="88"/>
    <cellStyle name="60% - 强调文字颜色 5" xfId="89" builtinId="48"/>
    <cellStyle name="强调文字颜色 6" xfId="90" builtinId="49"/>
    <cellStyle name="差_2_财力性转移支付2010年预算参考数" xfId="91"/>
    <cellStyle name="40% - 强调文字颜色 6" xfId="92" builtinId="51"/>
    <cellStyle name="60% - 强调文字颜色 6" xfId="93" builtinId="52"/>
    <cellStyle name="_ET_STYLE_NoName_00_" xfId="94"/>
    <cellStyle name="20% - Accent2" xfId="95"/>
    <cellStyle name="20% - Accent3" xfId="96"/>
    <cellStyle name="差_县市旗测算-新科目（20080626）_民生政策最低支出需求" xfId="97"/>
    <cellStyle name="好_11大理_财力性转移支付2010年预算参考数" xfId="98"/>
    <cellStyle name="20% - Accent5" xfId="99"/>
    <cellStyle name="20% - Accent6" xfId="100"/>
    <cellStyle name="差_2006年30云南" xfId="101"/>
    <cellStyle name="差_其他部门(按照总人口测算）—20080416_县市旗测算-新科目（含人口规模效应）_财力性转移支付2010年预算参考数" xfId="102"/>
    <cellStyle name="?鹎%U龡&amp;H齲_x0001_C铣_x0014__x0007__x0001__x0001_" xfId="103"/>
    <cellStyle name="20% - Accent1" xfId="104"/>
    <cellStyle name="Accent1 - 20%" xfId="105"/>
    <cellStyle name="差_2008年全省汇总收支计算表_财力性转移支付2010年预算参考数" xfId="106"/>
    <cellStyle name="20% - 强调文字颜色 2 2" xfId="107"/>
    <cellStyle name="20% - 强调文字颜色 3 2" xfId="108"/>
    <cellStyle name="Heading 2" xfId="109"/>
    <cellStyle name="差_自行调整差异系数顺序_财力性转移支付2010年预算参考数" xfId="110"/>
    <cellStyle name="20% - 强调文字颜色 4 2" xfId="111"/>
    <cellStyle name="常规 3" xfId="112"/>
    <cellStyle name="20% - 强调文字颜色 5 2" xfId="113"/>
    <cellStyle name="20% - 强调文字颜色 6 2" xfId="114"/>
    <cellStyle name="差_重点民生支出需求测算表社保（农村低保）081112" xfId="115"/>
    <cellStyle name="40% - Accent1" xfId="116"/>
    <cellStyle name="差_22湖南_财力性转移支付2010年预算参考数" xfId="117"/>
    <cellStyle name="40% - Accent2" xfId="118"/>
    <cellStyle name="差_不含人员经费系数_财力性转移支付2010年预算参考数" xfId="119"/>
    <cellStyle name="40% - Accent3" xfId="120"/>
    <cellStyle name="差_汇总表_财力性转移支付2010年预算参考数" xfId="121"/>
    <cellStyle name="差_云南 缺口县区测算(地方填报)" xfId="122"/>
    <cellStyle name="好_山东省民生支出标准" xfId="123"/>
    <cellStyle name="40% - Accent4" xfId="124"/>
    <cellStyle name="Normal - Style1" xfId="125"/>
    <cellStyle name="差_全国友协2010年度中央部门决算（草案）" xfId="126"/>
    <cellStyle name="警告文本 2" xfId="127"/>
    <cellStyle name="40% - Accent5" xfId="128"/>
    <cellStyle name="40% - Accent6" xfId="129"/>
    <cellStyle name="40% - 强调文字颜色 1 2" xfId="130"/>
    <cellStyle name="40% - 强调文字颜色 2 2" xfId="131"/>
    <cellStyle name="40% - 强调文字颜色 3 2" xfId="132"/>
    <cellStyle name="40% - 强调文字颜色 5 2" xfId="133"/>
    <cellStyle name="40% - 强调文字颜色 6 2" xfId="134"/>
    <cellStyle name="差_03昭通" xfId="135"/>
    <cellStyle name="差_行政公检法测算_不含人员经费系数" xfId="136"/>
    <cellStyle name="差_行政公检法测算_不含人员经费系数_财力性转移支付2010年预算参考数" xfId="137"/>
    <cellStyle name="常规 4_2008年横排表0721" xfId="138"/>
    <cellStyle name="60% - Accent1" xfId="139"/>
    <cellStyle name="60% - Accent2" xfId="140"/>
    <cellStyle name="差_市辖区测算20080510_县市旗测算-新科目（含人口规模效应）_财力性转移支付2010年预算参考数" xfId="141"/>
    <cellStyle name="差_同德" xfId="142"/>
    <cellStyle name="Comma_1995" xfId="143"/>
    <cellStyle name="常规 2 2" xfId="144"/>
    <cellStyle name="60% - Accent3" xfId="145"/>
    <cellStyle name="常规 2 3" xfId="146"/>
    <cellStyle name="60% - Accent4" xfId="147"/>
    <cellStyle name="差_县区合并测算20080421_县市旗测算-新科目（含人口规模效应）_财力性转移支付2010年预算参考数" xfId="148"/>
    <cellStyle name="强调文字颜色 4 2" xfId="149"/>
    <cellStyle name="60% - Accent5" xfId="150"/>
    <cellStyle name="60% - Accent6" xfId="151"/>
    <cellStyle name="60% - 强调文字颜色 1 2" xfId="152"/>
    <cellStyle name="Heading 4" xfId="153"/>
    <cellStyle name="60% - 强调文字颜色 2 2" xfId="154"/>
    <cellStyle name="差_文体广播事业(按照总人口测算）—20080416_民生政策最低支出需求_财力性转移支付2010年预算参考数" xfId="155"/>
    <cellStyle name="好_县市旗测算20080508_不含人员经费系数_财力性转移支付2010年预算参考数" xfId="156"/>
    <cellStyle name="差_34青海_财力性转移支付2010年预算参考数" xfId="157"/>
    <cellStyle name="常规 5" xfId="158"/>
    <cellStyle name="60% - 强调文字颜色 3 2" xfId="159"/>
    <cellStyle name="60% - 强调文字颜色 4 2" xfId="160"/>
    <cellStyle name="Neutral" xfId="161"/>
    <cellStyle name="60% - 强调文字颜色 5 2" xfId="162"/>
    <cellStyle name="差_行政公检法测算_民生政策最低支出需求_财力性转移支付2010年预算参考数" xfId="163"/>
    <cellStyle name="60% - 强调文字颜色 6 2" xfId="164"/>
    <cellStyle name="Accent1" xfId="165"/>
    <cellStyle name="Accent1 - 40%" xfId="166"/>
    <cellStyle name="Accent1 - 60%" xfId="167"/>
    <cellStyle name="差_县市旗测算20080508_民生政策最低支出需求" xfId="168"/>
    <cellStyle name="Accent1_2006年33甘肃" xfId="169"/>
    <cellStyle name="差_人员工资和公用经费3" xfId="170"/>
    <cellStyle name="Accent2" xfId="171"/>
    <cellStyle name="常规_（修改后）新科目人代会报表---印刷稿5.8 2 2" xfId="172"/>
    <cellStyle name="Accent2 - 20%" xfId="173"/>
    <cellStyle name="Accent2_2006年33甘肃" xfId="174"/>
    <cellStyle name="Accent3" xfId="175"/>
    <cellStyle name="Accent3 - 20%" xfId="176"/>
    <cellStyle name="Accent3 - 40%" xfId="177"/>
    <cellStyle name="差_县市旗测算20080508_民生政策最低支出需求_财力性转移支付2010年预算参考数" xfId="178"/>
    <cellStyle name="Accent3 - 60%" xfId="179"/>
    <cellStyle name="差_县市旗测算-新科目（20080627）" xfId="180"/>
    <cellStyle name="Accent3_2006年33甘肃" xfId="181"/>
    <cellStyle name="差_县市旗测算20080508_县市旗测算-新科目（含人口规模效应）_财力性转移支付2010年预算参考数" xfId="182"/>
    <cellStyle name="Accent4" xfId="183"/>
    <cellStyle name="Accent4 - 20%" xfId="184"/>
    <cellStyle name="差_2006年22湖南_财力性转移支付2010年预算参考数" xfId="185"/>
    <cellStyle name="常规_046-2010年土地出让金、四项收费、新增地全年预计----------------" xfId="186"/>
    <cellStyle name="Accent4 - 40%" xfId="187"/>
    <cellStyle name="好_行政(燃修费)" xfId="188"/>
    <cellStyle name="Accent4 - 60%" xfId="189"/>
    <cellStyle name="差_安徽 缺口县区测算(地方填报)1" xfId="190"/>
    <cellStyle name="Accent5" xfId="191"/>
    <cellStyle name="差_县区合并测算20080423(按照各省比重）_县市旗测算-新科目（含人口规模效应）_财力性转移支付2010年预算参考数" xfId="192"/>
    <cellStyle name="Accent5 - 20%" xfId="193"/>
    <cellStyle name="好_不含人员经费系数_财力性转移支付2010年预算参考数" xfId="194"/>
    <cellStyle name="Accent5 - 40%" xfId="195"/>
    <cellStyle name="Accent5 - 60%" xfId="196"/>
    <cellStyle name="差_2006年28四川_财力性转移支付2010年预算参考数" xfId="197"/>
    <cellStyle name="常规 12" xfId="198"/>
    <cellStyle name="Accent6" xfId="199"/>
    <cellStyle name="Accent6 - 20%" xfId="200"/>
    <cellStyle name="Accent6 - 40%" xfId="201"/>
    <cellStyle name="差_07临沂" xfId="202"/>
    <cellStyle name="好_县区合并测算20080421_不含人员经费系数" xfId="203"/>
    <cellStyle name="常规 3 3" xfId="204"/>
    <cellStyle name="Accent6 - 60%" xfId="205"/>
    <cellStyle name="常规 5 3" xfId="206"/>
    <cellStyle name="Accent6_2006年33甘肃" xfId="207"/>
    <cellStyle name="差_数据--基础数据--预算组--2015年人代会预算部分--2015.01.20--人代会前第6稿--按姚局意见改--调市级项级明细" xfId="208"/>
    <cellStyle name="Bad" xfId="209"/>
    <cellStyle name="好_缺口县区测算(按2007支出增长25%测算)" xfId="210"/>
    <cellStyle name="Calc Currency (0)" xfId="211"/>
    <cellStyle name="Calculation" xfId="212"/>
    <cellStyle name="差_530623_2006年县级财政报表附表" xfId="213"/>
    <cellStyle name="Check Cell" xfId="214"/>
    <cellStyle name="常规 15" xfId="215"/>
    <cellStyle name="常规 20" xfId="216"/>
    <cellStyle name="ColLevel_0" xfId="217"/>
    <cellStyle name="Comma [0]" xfId="218"/>
    <cellStyle name="통화_BOILER-CO1" xfId="219"/>
    <cellStyle name="comma zerodec" xfId="220"/>
    <cellStyle name="Currency_1995" xfId="221"/>
    <cellStyle name="差_河南 缺口县区测算(地方填报白)" xfId="222"/>
    <cellStyle name="Currency1" xfId="223"/>
    <cellStyle name="差_一般预算支出口径剔除表_财力性转移支付2010年预算参考数" xfId="224"/>
    <cellStyle name="常规 13" xfId="225"/>
    <cellStyle name="Date" xfId="226"/>
    <cellStyle name="Dollar (zero dec)" xfId="227"/>
    <cellStyle name="Explanatory Text" xfId="228"/>
    <cellStyle name="差_1110洱源县" xfId="229"/>
    <cellStyle name="Fixed" xfId="230"/>
    <cellStyle name="差_文体广播事业(按照总人口测算）—20080416_不含人员经费系数" xfId="231"/>
    <cellStyle name="Good" xfId="232"/>
    <cellStyle name="常规 10" xfId="233"/>
    <cellStyle name="Grey" xfId="234"/>
    <cellStyle name="标题 2 2" xfId="235"/>
    <cellStyle name="差_行政公检法测算" xfId="236"/>
    <cellStyle name="千位分隔 13" xfId="237"/>
    <cellStyle name="Header1" xfId="238"/>
    <cellStyle name="Header2" xfId="239"/>
    <cellStyle name="Heading 1" xfId="240"/>
    <cellStyle name="HEADING1" xfId="241"/>
    <cellStyle name="HEADING2" xfId="242"/>
    <cellStyle name="Input [yellow]" xfId="243"/>
    <cellStyle name="好_行政(燃修费)_不含人员经费系数_财力性转移支付2010年预算参考数" xfId="244"/>
    <cellStyle name="Input_20121229 提供执行转移支付" xfId="245"/>
    <cellStyle name="归盒啦_95" xfId="246"/>
    <cellStyle name="Linked Cell" xfId="247"/>
    <cellStyle name="差_09黑龙江_财力性转移支付2010年预算参考数" xfId="248"/>
    <cellStyle name="no dec" xfId="249"/>
    <cellStyle name="好_2007年一般预算支出剔除_财力性转移支付2010年预算参考数" xfId="250"/>
    <cellStyle name="差_27重庆" xfId="251"/>
    <cellStyle name="Norma,_laroux_4_营业在建 (2)_E21" xfId="252"/>
    <cellStyle name="Normal_#10-Headcount" xfId="253"/>
    <cellStyle name="差_县区合并测算20080423(按照各省比重）_不含人员经费系数" xfId="254"/>
    <cellStyle name="Note" xfId="255"/>
    <cellStyle name="Output" xfId="256"/>
    <cellStyle name="Percent [2]" xfId="257"/>
    <cellStyle name="差_缺口县区测算(按核定人数)_财力性转移支付2010年预算参考数" xfId="258"/>
    <cellStyle name="Percent_laroux" xfId="259"/>
    <cellStyle name="常规 3 4" xfId="260"/>
    <cellStyle name="RowLevel_0" xfId="261"/>
    <cellStyle name="Title" xfId="262"/>
    <cellStyle name="常规 2" xfId="263"/>
    <cellStyle name="好_农林水和城市维护标准支出20080505－县区合计_不含人员经费系数" xfId="264"/>
    <cellStyle name="Total" xfId="265"/>
    <cellStyle name="Warning Text" xfId="266"/>
    <cellStyle name="百分比 2" xfId="267"/>
    <cellStyle name="差_12滨州_财力性转移支付2010年预算参考数" xfId="268"/>
    <cellStyle name="百分比 2 2" xfId="269"/>
    <cellStyle name="百分比 3" xfId="270"/>
    <cellStyle name="差_县市旗测算-新科目（20080626）_县市旗测算-新科目（含人口规模效应）_财力性转移支付2010年预算参考数" xfId="271"/>
    <cellStyle name="百分比_Sheet2" xfId="272"/>
    <cellStyle name="差_1_财力性转移支付2010年预算参考数" xfId="273"/>
    <cellStyle name="差_分县成本差异系数_民生政策最低支出需求" xfId="274"/>
    <cellStyle name="差_市辖区测算20080510_民生政策最低支出需求" xfId="275"/>
    <cellStyle name="标题 1 2" xfId="276"/>
    <cellStyle name="差_2007年收支情况及2008年收支预计表(汇总表)_财力性转移支付2010年预算参考数" xfId="277"/>
    <cellStyle name="常规 51" xfId="278"/>
    <cellStyle name="差_30云南" xfId="279"/>
    <cellStyle name="标题 3 2" xfId="280"/>
    <cellStyle name="差_农林水和城市维护标准支出20080505－县区合计_县市旗测算-新科目（含人口规模效应）" xfId="281"/>
    <cellStyle name="差_文体广播事业(按照总人口测算）—20080416_财力性转移支付2010年预算参考数" xfId="282"/>
    <cellStyle name="千位分隔 3" xfId="283"/>
    <cellStyle name="标题 4 2" xfId="284"/>
    <cellStyle name="好_第一部分：综合全" xfId="285"/>
    <cellStyle name="标题 5" xfId="286"/>
    <cellStyle name="差_青海 缺口县区测算(地方填报)" xfId="287"/>
    <cellStyle name="表标题" xfId="288"/>
    <cellStyle name="差_丽江汇总" xfId="289"/>
    <cellStyle name="差 2" xfId="290"/>
    <cellStyle name="差_教育(按照总人口测算）—20080416_不含人员经费系数" xfId="291"/>
    <cellStyle name="差_缺口县区测算(财政部标准)_财力性转移支付2010年预算参考数" xfId="292"/>
    <cellStyle name="差_00省级(打印)" xfId="293"/>
    <cellStyle name="差_2006年27重庆_财力性转移支付2010年预算参考数" xfId="294"/>
    <cellStyle name="差_0502通海县" xfId="295"/>
    <cellStyle name="差_文体广播事业(按照总人口测算）—20080416" xfId="296"/>
    <cellStyle name="常规 40" xfId="297"/>
    <cellStyle name="好_河南 缺口县区测算(地方填报白)" xfId="298"/>
    <cellStyle name="差_05潍坊" xfId="299"/>
    <cellStyle name="差_0605石屏县" xfId="300"/>
    <cellStyle name="差_其他部门(按照总人口测算）—20080416_财力性转移支付2010年预算参考数" xfId="301"/>
    <cellStyle name="差_0605石屏县_财力性转移支付2010年预算参考数" xfId="302"/>
    <cellStyle name="差_09黑龙江" xfId="303"/>
    <cellStyle name="差_1" xfId="304"/>
    <cellStyle name="差_1110洱源县_财力性转移支付2010年预算参考数" xfId="305"/>
    <cellStyle name="差_11大理" xfId="306"/>
    <cellStyle name="差_11大理_财力性转移支付2010年预算参考数" xfId="307"/>
    <cellStyle name="差_12滨州" xfId="308"/>
    <cellStyle name="差_14安徽" xfId="309"/>
    <cellStyle name="差_云南省2008年转移支付测算——州市本级考核部分及政策性测算" xfId="310"/>
    <cellStyle name="好_00省级(打印)" xfId="311"/>
    <cellStyle name="差_14安徽_财力性转移支付2010年预算参考数" xfId="312"/>
    <cellStyle name="差_云南省2008年转移支付测算——州市本级考核部分及政策性测算_财力性转移支付2010年预算参考数" xfId="313"/>
    <cellStyle name="差_2" xfId="314"/>
    <cellStyle name="差_2006年22湖南" xfId="315"/>
    <cellStyle name="常规 28" xfId="316"/>
    <cellStyle name="差_2006年27重庆" xfId="317"/>
    <cellStyle name="常规 5 4" xfId="318"/>
    <cellStyle name="差_2006年33甘肃" xfId="319"/>
    <cellStyle name="差_卫生(按照总人口测算）—20080416_县市旗测算-新科目（含人口规模效应）" xfId="320"/>
    <cellStyle name="差_2006年34青海" xfId="321"/>
    <cellStyle name="差_其他部门(按照总人口测算）—20080416_不含人员经费系数" xfId="322"/>
    <cellStyle name="差_2006年水利统计指标统计表" xfId="323"/>
    <cellStyle name="差_2006年水利统计指标统计表_财力性转移支付2010年预算参考数" xfId="324"/>
    <cellStyle name="差_2007年收支情况及2008年收支预计表(汇总表)" xfId="325"/>
    <cellStyle name="差_2007年一般预算支出剔除" xfId="326"/>
    <cellStyle name="差_2007年一般预算支出剔除_财力性转移支付2010年预算参考数" xfId="327"/>
    <cellStyle name="差_2007一般预算支出口径剔除表_财力性转移支付2010年预算参考数" xfId="328"/>
    <cellStyle name="差_2008计算资料（8月5）" xfId="329"/>
    <cellStyle name="差_县区合并测算20080421_县市旗测算-新科目（含人口规模效应）" xfId="330"/>
    <cellStyle name="差_2008年全省汇总收支计算表" xfId="331"/>
    <cellStyle name="差_2008年一般预算支出预计" xfId="332"/>
    <cellStyle name="差_2008年预计支出与2007年对比" xfId="333"/>
    <cellStyle name="差_2008年支出调整" xfId="334"/>
    <cellStyle name="差_2008年支出调整_财力性转移支付2010年预算参考数" xfId="335"/>
    <cellStyle name="差_2008年支出核定" xfId="336"/>
    <cellStyle name="好_河南 缺口县区测算(地方填报)" xfId="337"/>
    <cellStyle name="差_2015年社会保险基金预算草案表样（报人大）" xfId="338"/>
    <cellStyle name="好_14安徽_财力性转移支付2010年预算参考数" xfId="339"/>
    <cellStyle name="差_2016年科目0114" xfId="340"/>
    <cellStyle name="差_28四川" xfId="341"/>
    <cellStyle name="差_2016人代会附表（2015-9-11）（姚局）-财经委" xfId="342"/>
    <cellStyle name="差_20河南" xfId="343"/>
    <cellStyle name="差_20河南_财力性转移支付2010年预算参考数" xfId="344"/>
    <cellStyle name="好_530623_2006年县级财政报表附表" xfId="345"/>
    <cellStyle name="差_22湖南" xfId="346"/>
    <cellStyle name="差_不含人员经费系数" xfId="347"/>
    <cellStyle name="差_27重庆_财力性转移支付2010年预算参考数" xfId="348"/>
    <cellStyle name="差_28四川_财力性转移支付2010年预算参考数" xfId="349"/>
    <cellStyle name="好_14安徽" xfId="350"/>
    <cellStyle name="差_检验表（调整后）" xfId="351"/>
    <cellStyle name="差_33甘肃" xfId="352"/>
    <cellStyle name="好_县市旗测算20080508_不含人员经费系数" xfId="353"/>
    <cellStyle name="差_34青海" xfId="354"/>
    <cellStyle name="差_文体广播事业(按照总人口测算）—20080416_民生政策最低支出需求" xfId="355"/>
    <cellStyle name="差_34青海_1" xfId="356"/>
    <cellStyle name="差_34青海_1_财力性转移支付2010年预算参考数" xfId="357"/>
    <cellStyle name="差_5.中央部门决算（草案)-1" xfId="358"/>
    <cellStyle name="差_530629_2006年县级财政报表附表" xfId="359"/>
    <cellStyle name="差_5334_2006年迪庆县级财政报表附表" xfId="360"/>
    <cellStyle name="差_Book1" xfId="361"/>
    <cellStyle name="差_Book1_财力性转移支付2010年预算参考数" xfId="362"/>
    <cellStyle name="差_平邑" xfId="363"/>
    <cellStyle name="好_文体广播事业(按照总人口测算）—20080416_县市旗测算-新科目（含人口规模效应）" xfId="364"/>
    <cellStyle name="差_Book2_财力性转移支付2010年预算参考数" xfId="365"/>
    <cellStyle name="差_M01-2(州市补助收入)" xfId="366"/>
    <cellStyle name="差_宝坻区" xfId="367"/>
    <cellStyle name="差_报表" xfId="368"/>
    <cellStyle name="差_财政供养人员" xfId="369"/>
    <cellStyle name="差_其他部门(按照总人口测算）—20080416_民生政策最低支出需求" xfId="370"/>
    <cellStyle name="常规 11" xfId="371"/>
    <cellStyle name="差_财政供养人员_财力性转移支付2010年预算参考数" xfId="372"/>
    <cellStyle name="差_其他部门(按照总人口测算）—20080416_民生政策最低支出需求_财力性转移支付2010年预算参考数" xfId="373"/>
    <cellStyle name="差_测算结果" xfId="374"/>
    <cellStyle name="差_测算结果汇总" xfId="375"/>
    <cellStyle name="差_成本差异系数" xfId="376"/>
    <cellStyle name="差_成本差异系数（含人口规模）" xfId="377"/>
    <cellStyle name="差_成本差异系数（含人口规模）_财力性转移支付2010年预算参考数" xfId="378"/>
    <cellStyle name="差_成本差异系数_财力性转移支付2010年预算参考数" xfId="379"/>
    <cellStyle name="差_城建部门" xfId="380"/>
    <cellStyle name="差_农林水和城市维护标准支出20080505－县区合计" xfId="381"/>
    <cellStyle name="差_出版署2010年度中央部门决算草案" xfId="382"/>
    <cellStyle name="差_行政（人员）_民生政策最低支出需求" xfId="383"/>
    <cellStyle name="差_第五部分(才淼、饶永宏）" xfId="384"/>
    <cellStyle name="差_市辖区测算-新科目（20080626）_民生政策最低支出需求_财力性转移支付2010年预算参考数" xfId="385"/>
    <cellStyle name="千位分隔 5 2" xfId="386"/>
    <cellStyle name="差_第一部分：综合全" xfId="387"/>
    <cellStyle name="差_分析缺口率" xfId="388"/>
    <cellStyle name="差_分析缺口率_财力性转移支付2010年预算参考数" xfId="389"/>
    <cellStyle name="差_司法部2010年度中央部门决算（草案）报" xfId="390"/>
    <cellStyle name="差_分县成本差异系数" xfId="391"/>
    <cellStyle name="差_市辖区测算20080510" xfId="392"/>
    <cellStyle name="差_分县成本差异系数_不含人员经费系数" xfId="393"/>
    <cellStyle name="差_市辖区测算20080510_不含人员经费系数" xfId="394"/>
    <cellStyle name="差_分县成本差异系数_不含人员经费系数_财力性转移支付2010年预算参考数" xfId="395"/>
    <cellStyle name="差_市辖区测算20080510_不含人员经费系数_财力性转移支付2010年预算参考数" xfId="396"/>
    <cellStyle name="差_分县成本差异系数_财力性转移支付2010年预算参考数" xfId="397"/>
    <cellStyle name="差_市辖区测算20080510_财力性转移支付2010年预算参考数" xfId="398"/>
    <cellStyle name="差_附表" xfId="399"/>
    <cellStyle name="差_附表_财力性转移支付2010年预算参考数" xfId="400"/>
    <cellStyle name="差_河南 缺口县区测算(地方填报)" xfId="401"/>
    <cellStyle name="差_河南 缺口县区测算(地方填报)_财力性转移支付2010年预算参考数" xfId="402"/>
    <cellStyle name="好_市辖区测算-新科目（20080626）_民生政策最低支出需求" xfId="403"/>
    <cellStyle name="差_河南 缺口县区测算(地方填报白)_财力性转移支付2010年预算参考数" xfId="404"/>
    <cellStyle name="差_核定人数对比" xfId="405"/>
    <cellStyle name="差_核定人数对比_财力性转移支付2010年预算参考数" xfId="406"/>
    <cellStyle name="差_核定人数下发表_财力性转移支付2010年预算参考数" xfId="407"/>
    <cellStyle name="差_汇总" xfId="408"/>
    <cellStyle name="好_一般预算支出口径剔除表" xfId="409"/>
    <cellStyle name="差_汇总_财力性转移支付2010年预算参考数" xfId="410"/>
    <cellStyle name="差_卫生(按照总人口测算）—20080416_不含人员经费系数" xfId="411"/>
    <cellStyle name="差_卫生(按照总人口测算）—20080416_不含人员经费系数_财力性转移支付2010年预算参考数" xfId="412"/>
    <cellStyle name="差_汇总表" xfId="413"/>
    <cellStyle name="差_汇总表4" xfId="414"/>
    <cellStyle name="差_县区合并测算20080421" xfId="415"/>
    <cellStyle name="差_汇总表4_财力性转移支付2010年预算参考数" xfId="416"/>
    <cellStyle name="差_县区合并测算20080421_财力性转移支付2010年预算参考数" xfId="417"/>
    <cellStyle name="差_汇总表提前告知区县" xfId="418"/>
    <cellStyle name="差_汇总-县级财政报表附表" xfId="419"/>
    <cellStyle name="差_检验表" xfId="420"/>
    <cellStyle name="常规 9" xfId="421"/>
    <cellStyle name="差_教育(按照总人口测算）—20080416" xfId="422"/>
    <cellStyle name="差_教育(按照总人口测算）—20080416_财力性转移支付2010年预算参考数" xfId="423"/>
    <cellStyle name="差_教育(按照总人口测算）—20080416_民生政策最低支出需求" xfId="424"/>
    <cellStyle name="好_市辖区测算-新科目（20080626）_不含人员经费系数" xfId="425"/>
    <cellStyle name="差_教育(按照总人口测算）—20080416_民生政策最低支出需求_财力性转移支付2010年预算参考数" xfId="426"/>
    <cellStyle name="差_教育(按照总人口测算）—20080416_县市旗测算-新科目（含人口规模效应）" xfId="427"/>
    <cellStyle name="差_民生政策最低支出需求_财力性转移支付2010年预算参考数" xfId="428"/>
    <cellStyle name="常规_（20091202）人代会附表-表样" xfId="429"/>
    <cellStyle name="差_民生政策最低支出需求" xfId="430"/>
    <cellStyle name="差_山东省民生支出标准" xfId="431"/>
    <cellStyle name="差_农林水和城市维护标准支出20080505－县区合计_不含人员经费系数" xfId="432"/>
    <cellStyle name="差_总人口" xfId="433"/>
    <cellStyle name="常规 18" xfId="434"/>
    <cellStyle name="常规 23" xfId="435"/>
    <cellStyle name="差_山东省民生支出标准_财力性转移支付2010年预算参考数" xfId="436"/>
    <cellStyle name="差_农林水和城市维护标准支出20080505－县区合计_不含人员经费系数_财力性转移支付2010年预算参考数" xfId="437"/>
    <cellStyle name="差_总人口_财力性转移支付2010年预算参考数" xfId="438"/>
    <cellStyle name="差_人员工资和公用经费2" xfId="439"/>
    <cellStyle name="差_社保处下达区县2015年指标（第二批）" xfId="440"/>
    <cellStyle name="差_农林水和城市维护标准支出20080505－县区合计_民生政策最低支出需求" xfId="441"/>
    <cellStyle name="差_卫生(按照总人口测算）—20080416_县市旗测算-新科目（含人口规模效应）_财力性转移支付2010年预算参考数" xfId="442"/>
    <cellStyle name="千位分隔[0] 2 2" xfId="443"/>
    <cellStyle name="差_农林水和城市维护标准支出20080505－县区合计_民生政策最低支出需求_财力性转移支付2010年预算参考数" xfId="444"/>
    <cellStyle name="差_人员工资和公用经费2_财力性转移支付2010年预算参考数" xfId="445"/>
    <cellStyle name="差_农林水和城市维护标准支出20080505－县区合计_县市旗测算-新科目（含人口规模效应）_财力性转移支付2010年预算参考数" xfId="446"/>
    <cellStyle name="差_其他部门(按照总人口测算）—20080416" xfId="447"/>
    <cellStyle name="差_其他部门(按照总人口测算）—20080416_县市旗测算-新科目（含人口规模效应）" xfId="448"/>
    <cellStyle name="常规 17" xfId="449"/>
    <cellStyle name="常规 22" xfId="450"/>
    <cellStyle name="差_青海 缺口县区测算(地方填报)_财力性转移支付2010年预算参考数" xfId="451"/>
    <cellStyle name="差_缺口县区测算" xfId="452"/>
    <cellStyle name="差_市辖区测算-新科目（20080626）_县市旗测算-新科目（含人口规模效应）" xfId="453"/>
    <cellStyle name="差_县市旗测算-新科目（20080626）_民生政策最低支出需求_财力性转移支付2010年预算参考数" xfId="454"/>
    <cellStyle name="差_缺口县区测算（11.13）" xfId="455"/>
    <cellStyle name="差_危改资金测算_财力性转移支付2010年预算参考数" xfId="456"/>
    <cellStyle name="差_缺口县区测算（11.13）_财力性转移支付2010年预算参考数" xfId="457"/>
    <cellStyle name="差_缺口县区测算(按2007支出增长25%测算)" xfId="458"/>
    <cellStyle name="好_总人口_财力性转移支付2010年预算参考数" xfId="459"/>
    <cellStyle name="常规 4" xfId="460"/>
    <cellStyle name="差_缺口县区测算(按2007支出增长25%测算)_财力性转移支付2010年预算参考数" xfId="461"/>
    <cellStyle name="差_缺口县区测算(按核定人数)" xfId="462"/>
    <cellStyle name="差_行政（人员）_财力性转移支付2010年预算参考数" xfId="463"/>
    <cellStyle name="常规 2_004-2010年增消两税返还情况表" xfId="464"/>
    <cellStyle name="差_缺口县区测算_财力性转移支付2010年预算参考数" xfId="465"/>
    <cellStyle name="差_市辖区测算-新科目（20080626）_县市旗测算-新科目（含人口规模效应）_财力性转移支付2010年预算参考数" xfId="466"/>
    <cellStyle name="好_其他部门(按照总人口测算）—20080416_财力性转移支付2010年预算参考数" xfId="467"/>
    <cellStyle name="差_人员工资和公用经费" xfId="468"/>
    <cellStyle name="差_人员工资和公用经费_财力性转移支付2010年预算参考数" xfId="469"/>
    <cellStyle name="差_市辖区测算20080510_县市旗测算-新科目（含人口规模效应）" xfId="470"/>
    <cellStyle name="差_人员工资和公用经费3_财力性转移支付2010年预算参考数" xfId="471"/>
    <cellStyle name="常规 3 2 2" xfId="472"/>
    <cellStyle name="差_市辖区测算-新科目（20080626）_不含人员经费系数" xfId="473"/>
    <cellStyle name="好_2008年支出调整" xfId="474"/>
    <cellStyle name="差_市辖区测算-新科目（20080626）_不含人员经费系数_财力性转移支付2010年预算参考数" xfId="475"/>
    <cellStyle name="差_市辖区测算-新科目（20080626）_财力性转移支付2010年预算参考数" xfId="476"/>
    <cellStyle name="差_市辖区测算-新科目（20080626）_民生政策最低支出需求" xfId="477"/>
    <cellStyle name="差_数据--基础数据--预算组--2015年人代会预算部分--2015.01.20--人代会前第6稿--按姚局意见改--调市级项级明细_政府预算公开模板" xfId="478"/>
    <cellStyle name="差_同德_财力性转移支付2010年预算参考数" xfId="479"/>
    <cellStyle name="差_危改资金测算" xfId="480"/>
    <cellStyle name="差_县市旗测算20080508_不含人员经费系数_财力性转移支付2010年预算参考数" xfId="481"/>
    <cellStyle name="差_卫生(按照总人口测算）—20080416" xfId="482"/>
    <cellStyle name="差_卫生(按照总人口测算）—20080416_财力性转移支付2010年预算参考数" xfId="483"/>
    <cellStyle name="好_0605石屏县" xfId="484"/>
    <cellStyle name="差_卫生(按照总人口测算）—20080416_民生政策最低支出需求" xfId="485"/>
    <cellStyle name="差_县市旗测算-新科目（20080626）_不含人员经费系数_财力性转移支付2010年预算参考数" xfId="486"/>
    <cellStyle name="好_0605石屏县_财力性转移支付2010年预算参考数" xfId="487"/>
    <cellStyle name="差_卫生(按照总人口测算）—20080416_民生政策最低支出需求_财力性转移支付2010年预算参考数" xfId="488"/>
    <cellStyle name="差_卫生部门" xfId="489"/>
    <cellStyle name="差_卫生部门_财力性转移支付2010年预算参考数" xfId="490"/>
    <cellStyle name="差_文体广播部门" xfId="491"/>
    <cellStyle name="差_文体广播事业(按照总人口测算）—20080416_不含人员经费系数_财力性转移支付2010年预算参考数" xfId="492"/>
    <cellStyle name="差_文体广播事业(按照总人口测算）—20080416_县市旗测算-新科目（含人口规模效应）" xfId="493"/>
    <cellStyle name="差_文体广播事业(按照总人口测算）—20080416_县市旗测算-新科目（含人口规模效应）_财力性转移支付2010年预算参考数" xfId="494"/>
    <cellStyle name="差_县区合并测算20080421_不含人员经费系数" xfId="495"/>
    <cellStyle name="差_县区合并测算20080421_不含人员经费系数_财力性转移支付2010年预算参考数" xfId="496"/>
    <cellStyle name="差_县区合并测算20080421_民生政策最低支出需求_财力性转移支付2010年预算参考数" xfId="497"/>
    <cellStyle name="差_县市旗测算-新科目（20080626）" xfId="498"/>
    <cellStyle name="差_县市旗测算-新科目（20080627）_县市旗测算-新科目（含人口规模效应）_财力性转移支付2010年预算参考数" xfId="499"/>
    <cellStyle name="差_县区合并测算20080423(按照各省比重）" xfId="500"/>
    <cellStyle name="差_县区合并测算20080423(按照各省比重）_不含人员经费系数_财力性转移支付2010年预算参考数" xfId="501"/>
    <cellStyle name="差_县区合并测算20080423(按照各省比重）_财力性转移支付2010年预算参考数" xfId="502"/>
    <cellStyle name="差_县区合并测算20080423(按照各省比重）_民生政策最低支出需求" xfId="503"/>
    <cellStyle name="常规 27" xfId="504"/>
    <cellStyle name="差_县区合并测算20080423(按照各省比重）_民生政策最低支出需求_财力性转移支付2010年预算参考数" xfId="505"/>
    <cellStyle name="差_县区合并测算20080423(按照各省比重）_县市旗测算-新科目（含人口规模效应）" xfId="506"/>
    <cellStyle name="差_县市旗测算20080508_不含人员经费系数" xfId="507"/>
    <cellStyle name="差_县市旗测算20080508_财力性转移支付2010年预算参考数" xfId="508"/>
    <cellStyle name="差_县市旗测算20080508_县市旗测算-新科目（含人口规模效应）" xfId="509"/>
    <cellStyle name="差_县市旗测算-新科目（20080626）_财力性转移支付2010年预算参考数" xfId="510"/>
    <cellStyle name="差_县市旗测算-新科目（20080626）_县市旗测算-新科目（含人口规模效应）" xfId="511"/>
    <cellStyle name="差_县市旗测算-新科目（20080627）_不含人员经费系数" xfId="512"/>
    <cellStyle name="差_县市旗测算-新科目（20080627）_不含人员经费系数_财力性转移支付2010年预算参考数" xfId="513"/>
    <cellStyle name="差_县市旗测算-新科目（20080627）_财力性转移支付2010年预算参考数" xfId="514"/>
    <cellStyle name="差_县市旗测算-新科目（20080627）_民生政策最低支出需求" xfId="515"/>
    <cellStyle name="差_县市旗测算-新科目（20080627）_民生政策最低支出需求_财力性转移支付2010年预算参考数" xfId="516"/>
    <cellStyle name="差_行政(燃修费)" xfId="517"/>
    <cellStyle name="差_行政(燃修费)_不含人员经费系数" xfId="518"/>
    <cellStyle name="差_行政(燃修费)_不含人员经费系数_财力性转移支付2010年预算参考数" xfId="519"/>
    <cellStyle name="差_行政(燃修费)_财力性转移支付2010年预算参考数" xfId="520"/>
    <cellStyle name="差_行政(燃修费)_民生政策最低支出需求_财力性转移支付2010年预算参考数" xfId="521"/>
    <cellStyle name="差_行政(燃修费)_县市旗测算-新科目（含人口规模效应）" xfId="522"/>
    <cellStyle name="常规 11_财力性转移支付2009年预算参考数" xfId="523"/>
    <cellStyle name="差_行政(燃修费)_县市旗测算-新科目（含人口规模效应）_财力性转移支付2010年预算参考数" xfId="524"/>
    <cellStyle name="差_行政（人员）" xfId="525"/>
    <cellStyle name="差_行政（人员）_不含人员经费系数" xfId="526"/>
    <cellStyle name="差_行政（人员）_不含人员经费系数_财力性转移支付2010年预算参考数" xfId="527"/>
    <cellStyle name="差_行政（人员）_民生政策最低支出需求_财力性转移支付2010年预算参考数" xfId="528"/>
    <cellStyle name="差_行政（人员）_县市旗测算-新科目（含人口规模效应）_财力性转移支付2010年预算参考数" xfId="529"/>
    <cellStyle name="差_行政公检法测算_财力性转移支付2010年预算参考数" xfId="530"/>
    <cellStyle name="差_行政公检法测算_县市旗测算-新科目（含人口规模效应）_财力性转移支付2010年预算参考数" xfId="531"/>
    <cellStyle name="差_一般预算支出口径剔除表" xfId="532"/>
    <cellStyle name="差_云南 缺口县区测算(地方填报)_财力性转移支付2010年预算参考数" xfId="533"/>
    <cellStyle name="常规 11 2" xfId="534"/>
    <cellStyle name="常规 11 2 2" xfId="535"/>
    <cellStyle name="常规 14" xfId="536"/>
    <cellStyle name="常规 21" xfId="537"/>
    <cellStyle name="常规 16" xfId="538"/>
    <cellStyle name="常规 24" xfId="539"/>
    <cellStyle name="常规 19" xfId="540"/>
    <cellStyle name="常规 25" xfId="541"/>
    <cellStyle name="常规 3 2" xfId="542"/>
    <cellStyle name="常规 4 2" xfId="543"/>
    <cellStyle name="常规 4 3" xfId="544"/>
    <cellStyle name="常规 54" xfId="545"/>
    <cellStyle name="常规 56" xfId="546"/>
    <cellStyle name="常规 7" xfId="547"/>
    <cellStyle name="常规 7 2" xfId="548"/>
    <cellStyle name="常规 8" xfId="549"/>
    <cellStyle name="常规_（20091202）人代会附表-表样 2" xfId="550"/>
    <cellStyle name="常规_（20091202）人代会附表-表样 2 2 2" xfId="551"/>
    <cellStyle name="常规_（修改后）新科目人代会报表---印刷稿5.8" xfId="552"/>
    <cellStyle name="常规_（修改后）新科目人代会报表---印刷稿5.8 2" xfId="553"/>
    <cellStyle name="常规_（修改后）新科目人代会报表---印刷稿5.8_Sheet2" xfId="554"/>
    <cellStyle name="常规_2006年支出预算表（2006-02-24）最最后稿" xfId="555"/>
    <cellStyle name="常规_2010年人代会报表" xfId="556"/>
    <cellStyle name="常规_2010年人代会报表 2 2" xfId="557"/>
    <cellStyle name="常规_2014-09-26-关于我市全口径预算编制情况的报告（附表）" xfId="558"/>
    <cellStyle name="常规_2015年社会保险基金预算草案表样（报人大）" xfId="559"/>
    <cellStyle name="常规_2016人代会附表（2015-9-11）（姚局）-财经委" xfId="560"/>
    <cellStyle name="常规_格式--2015人代会附表-屈开开提供--2015.01.10" xfId="561"/>
    <cellStyle name="常规_十四届人大四次会议附表（2006-03-14）打印稿" xfId="562"/>
    <cellStyle name="常规_新科目人代会报表---报送人大财经委稿" xfId="563"/>
    <cellStyle name="超级链接" xfId="564"/>
    <cellStyle name="分级显示行_1_13区汇总" xfId="565"/>
    <cellStyle name="好 2" xfId="566"/>
    <cellStyle name="好_03昭通" xfId="567"/>
    <cellStyle name="好_0502通海县" xfId="568"/>
    <cellStyle name="好_05潍坊" xfId="569"/>
    <cellStyle name="好_07临沂" xfId="570"/>
    <cellStyle name="好_09黑龙江" xfId="571"/>
    <cellStyle name="好_09黑龙江_财力性转移支付2010年预算参考数" xfId="572"/>
    <cellStyle name="好_1" xfId="573"/>
    <cellStyle name="好_1_财力性转移支付2010年预算参考数" xfId="574"/>
    <cellStyle name="好_1110洱源县" xfId="575"/>
    <cellStyle name="好_1110洱源县_财力性转移支付2010年预算参考数" xfId="576"/>
    <cellStyle name="好_11大理" xfId="577"/>
    <cellStyle name="好_12滨州" xfId="578"/>
    <cellStyle name="好_12滨州_财力性转移支付2010年预算参考数" xfId="579"/>
    <cellStyle name="好_2" xfId="580"/>
    <cellStyle name="好_2_财力性转移支付2010年预算参考数" xfId="581"/>
    <cellStyle name="好_2006年22湖南" xfId="582"/>
    <cellStyle name="好_2006年22湖南_财力性转移支付2010年预算参考数" xfId="583"/>
    <cellStyle name="好_2006年27重庆" xfId="584"/>
    <cellStyle name="好_2006年27重庆_财力性转移支付2010年预算参考数" xfId="585"/>
    <cellStyle name="好_2006年28四川" xfId="586"/>
    <cellStyle name="好_2006年28四川_财力性转移支付2010年预算参考数" xfId="587"/>
    <cellStyle name="好_2006年30云南" xfId="588"/>
    <cellStyle name="好_2006年33甘肃" xfId="589"/>
    <cellStyle name="好_2006年34青海" xfId="590"/>
    <cellStyle name="好_2006年34青海_财力性转移支付2010年预算参考数" xfId="591"/>
    <cellStyle name="好_2006年全省财力计算表（中央、决算）" xfId="592"/>
    <cellStyle name="好_2006年水利统计指标统计表" xfId="593"/>
    <cellStyle name="好_2006年水利统计指标统计表_财力性转移支付2010年预算参考数" xfId="594"/>
    <cellStyle name="好_2007年收支情况及2008年收支预计表(汇总表)" xfId="595"/>
    <cellStyle name="好_2007年收支情况及2008年收支预计表(汇总表)_财力性转移支付2010年预算参考数" xfId="596"/>
    <cellStyle name="好_2007年一般预算支出剔除" xfId="597"/>
    <cellStyle name="好_2007一般预算支出口径剔除表" xfId="598"/>
    <cellStyle name="好_2007一般预算支出口径剔除表_财力性转移支付2010年预算参考数" xfId="599"/>
    <cellStyle name="好_2008计算资料（8月5）" xfId="600"/>
    <cellStyle name="好_2008年全省汇总收支计算表" xfId="601"/>
    <cellStyle name="好_2008年全省汇总收支计算表_财力性转移支付2010年预算参考数" xfId="602"/>
    <cellStyle name="好_2008年一般预算支出预计" xfId="603"/>
    <cellStyle name="好_2008年预计支出与2007年对比" xfId="604"/>
    <cellStyle name="好_市辖区测算-新科目（20080626）_县市旗测算-新科目（含人口规模效应）_财力性转移支付2010年预算参考数" xfId="605"/>
    <cellStyle name="콤마 [0]_BOILER-CO1" xfId="606"/>
    <cellStyle name="好_2008年支出调整_财力性转移支付2010年预算参考数" xfId="607"/>
    <cellStyle name="好_2008年支出核定" xfId="608"/>
    <cellStyle name="好_2015年社会保险基金预算草案表样（报人大）" xfId="609"/>
    <cellStyle name="好_2016年科目0114" xfId="610"/>
    <cellStyle name="好_2016人代会附表（2015-9-11）（姚局）-财经委" xfId="611"/>
    <cellStyle name="好_20河南" xfId="612"/>
    <cellStyle name="好_20河南_财力性转移支付2010年预算参考数" xfId="613"/>
    <cellStyle name="好_22湖南" xfId="614"/>
    <cellStyle name="好_22湖南_财力性转移支付2010年预算参考数" xfId="615"/>
    <cellStyle name="适中 2" xfId="616"/>
    <cellStyle name="好_27重庆" xfId="617"/>
    <cellStyle name="好_27重庆_财力性转移支付2010年预算参考数" xfId="618"/>
    <cellStyle name="好_28四川" xfId="619"/>
    <cellStyle name="好_28四川_财力性转移支付2010年预算参考数" xfId="620"/>
    <cellStyle name="好_30云南" xfId="621"/>
    <cellStyle name="好_30云南_1" xfId="622"/>
    <cellStyle name="好_30云南_1_财力性转移支付2010年预算参考数" xfId="623"/>
    <cellStyle name="好_33甘肃" xfId="624"/>
    <cellStyle name="好_34青海" xfId="625"/>
    <cellStyle name="好_34青海_1" xfId="626"/>
    <cellStyle name="好_34青海_1_财力性转移支付2010年预算参考数" xfId="627"/>
    <cellStyle name="好_34青海_财力性转移支付2010年预算参考数" xfId="628"/>
    <cellStyle name="好_5.中央部门决算（草案)-1" xfId="629"/>
    <cellStyle name="好_530629_2006年县级财政报表附表" xfId="630"/>
    <cellStyle name="好_5334_2006年迪庆县级财政报表附表" xfId="631"/>
    <cellStyle name="好_Book1" xfId="632"/>
    <cellStyle name="好_Book1_财力性转移支付2010年预算参考数" xfId="633"/>
    <cellStyle name="好_Book2" xfId="634"/>
    <cellStyle name="强调文字颜色 6 2" xfId="635"/>
    <cellStyle name="好_Book2_财力性转移支付2010年预算参考数" xfId="636"/>
    <cellStyle name="好_gdp" xfId="637"/>
    <cellStyle name="好_M01-2(州市补助收入)" xfId="638"/>
    <cellStyle name="好_安徽 缺口县区测算(地方填报)1" xfId="639"/>
    <cellStyle name="好_安徽 缺口县区测算(地方填报)1_财力性转移支付2010年预算参考数" xfId="640"/>
    <cellStyle name="好_宝坻区" xfId="641"/>
    <cellStyle name="好_报表" xfId="642"/>
    <cellStyle name="好_不含人员经费系数" xfId="643"/>
    <cellStyle name="好_财政供养人员" xfId="644"/>
    <cellStyle name="好_财政供养人员_财力性转移支付2010年预算参考数" xfId="645"/>
    <cellStyle name="好_测算结果" xfId="646"/>
    <cellStyle name="好_测算结果_财力性转移支付2010年预算参考数" xfId="647"/>
    <cellStyle name="好_测算结果汇总" xfId="648"/>
    <cellStyle name="烹拳 [0]_ +Foil &amp; -FOIL &amp; PAPER" xfId="649"/>
    <cellStyle name="好_测算结果汇总_财力性转移支付2010年预算参考数" xfId="650"/>
    <cellStyle name="好_缺口县区测算(财政部标准)" xfId="651"/>
    <cellStyle name="好_成本差异系数" xfId="652"/>
    <cellStyle name="好_成本差异系数（含人口规模）" xfId="653"/>
    <cellStyle name="好_成本差异系数（含人口规模）_财力性转移支付2010年预算参考数" xfId="654"/>
    <cellStyle name="好_成本差异系数_财力性转移支付2010年预算参考数" xfId="655"/>
    <cellStyle name="好_县区合并测算20080423(按照各省比重）_不含人员经费系数" xfId="656"/>
    <cellStyle name="好_城建部门" xfId="657"/>
    <cellStyle name="好_出版署2010年度中央部门决算草案" xfId="658"/>
    <cellStyle name="好_第五部分(才淼、饶永宏）" xfId="659"/>
    <cellStyle name="好_分析缺口率" xfId="660"/>
    <cellStyle name="好_分析缺口率_财力性转移支付2010年预算参考数" xfId="661"/>
    <cellStyle name="好_分县成本差异系数" xfId="662"/>
    <cellStyle name="好_分县成本差异系数_不含人员经费系数" xfId="663"/>
    <cellStyle name="好_分县成本差异系数_不含人员经费系数_财力性转移支付2010年预算参考数" xfId="664"/>
    <cellStyle name="好_分县成本差异系数_财力性转移支付2010年预算参考数" xfId="665"/>
    <cellStyle name="好_分县成本差异系数_民生政策最低支出需求" xfId="666"/>
    <cellStyle name="好_分县成本差异系数_民生政策最低支出需求_财力性转移支付2010年预算参考数" xfId="667"/>
    <cellStyle name="好_附表" xfId="668"/>
    <cellStyle name="好_附表_财力性转移支付2010年预算参考数" xfId="669"/>
    <cellStyle name="好_河南 缺口县区测算(地方填报)_财力性转移支付2010年预算参考数" xfId="670"/>
    <cellStyle name="好_河南 缺口县区测算(地方填报白)_财力性转移支付2010年预算参考数" xfId="671"/>
    <cellStyle name="好_核定人数对比" xfId="672"/>
    <cellStyle name="好_核定人数对比_财力性转移支付2010年预算参考数" xfId="673"/>
    <cellStyle name="好_核定人数下发表" xfId="674"/>
    <cellStyle name="好_核定人数下发表_财力性转移支付2010年预算参考数" xfId="675"/>
    <cellStyle name="好_汇总" xfId="676"/>
    <cellStyle name="好_汇总_财力性转移支付2010年预算参考数" xfId="677"/>
    <cellStyle name="好_汇总表" xfId="678"/>
    <cellStyle name="好_汇总表_财力性转移支付2010年预算参考数" xfId="679"/>
    <cellStyle name="好_汇总表4" xfId="680"/>
    <cellStyle name="好_汇总表4_财力性转移支付2010年预算参考数" xfId="681"/>
    <cellStyle name="好_汇总表提前告知区县" xfId="682"/>
    <cellStyle name="好_汇总-县级财政报表附表" xfId="683"/>
    <cellStyle name="好_检验表" xfId="684"/>
    <cellStyle name="好_检验表（调整后）" xfId="685"/>
    <cellStyle name="好_教育(按照总人口测算）—20080416" xfId="686"/>
    <cellStyle name="好_教育(按照总人口测算）—20080416_不含人员经费系数" xfId="687"/>
    <cellStyle name="好_教育(按照总人口测算）—20080416_不含人员经费系数_财力性转移支付2010年预算参考数" xfId="688"/>
    <cellStyle name="好_教育(按照总人口测算）—20080416_财力性转移支付2010年预算参考数" xfId="689"/>
    <cellStyle name="好_教育(按照总人口测算）—20080416_民生政策最低支出需求" xfId="690"/>
    <cellStyle name="好_教育(按照总人口测算）—20080416_民生政策最低支出需求_财力性转移支付2010年预算参考数" xfId="691"/>
    <cellStyle name="好_教育(按照总人口测算）—20080416_县市旗测算-新科目（含人口规模效应）" xfId="692"/>
    <cellStyle name="好_教育(按照总人口测算）—20080416_县市旗测算-新科目（含人口规模效应）_财力性转移支付2010年预算参考数" xfId="693"/>
    <cellStyle name="好_丽江汇总" xfId="694"/>
    <cellStyle name="好_民生政策最低支出需求" xfId="695"/>
    <cellStyle name="好_民生政策最低支出需求_财力性转移支付2010年预算参考数" xfId="696"/>
    <cellStyle name="好_农林水和城市维护标准支出20080505－县区合计" xfId="697"/>
    <cellStyle name="好_农林水和城市维护标准支出20080505－县区合计_不含人员经费系数_财力性转移支付2010年预算参考数" xfId="698"/>
    <cellStyle name="好_农林水和城市维护标准支出20080505－县区合计_财力性转移支付2010年预算参考数" xfId="699"/>
    <cellStyle name="好_农林水和城市维护标准支出20080505－县区合计_民生政策最低支出需求" xfId="700"/>
    <cellStyle name="好_农林水和城市维护标准支出20080505－县区合计_民生政策最低支出需求_财力性转移支付2010年预算参考数" xfId="701"/>
    <cellStyle name="好_农林水和城市维护标准支出20080505－县区合计_县市旗测算-新科目（含人口规模效应）" xfId="702"/>
    <cellStyle name="好_农林水和城市维护标准支出20080505－县区合计_县市旗测算-新科目（含人口规模效应）_财力性转移支付2010年预算参考数" xfId="703"/>
    <cellStyle name="好_平邑" xfId="704"/>
    <cellStyle name="好_平邑_财力性转移支付2010年预算参考数" xfId="705"/>
    <cellStyle name="好_其他部门(按照总人口测算）—20080416" xfId="706"/>
    <cellStyle name="好_其他部门(按照总人口测算）—20080416_不含人员经费系数" xfId="707"/>
    <cellStyle name="好_其他部门(按照总人口测算）—20080416_不含人员经费系数_财力性转移支付2010年预算参考数" xfId="708"/>
    <cellStyle name="好_其他部门(按照总人口测算）—20080416_民生政策最低支出需求" xfId="709"/>
    <cellStyle name="好_其他部门(按照总人口测算）—20080416_民生政策最低支出需求_财力性转移支付2010年预算参考数" xfId="710"/>
    <cellStyle name="好_其他部门(按照总人口测算）—20080416_县市旗测算-新科目（含人口规模效应）" xfId="711"/>
    <cellStyle name="好_其他部门(按照总人口测算）—20080416_县市旗测算-新科目（含人口规模效应）_财力性转移支付2010年预算参考数" xfId="712"/>
    <cellStyle name="好_其他部门(按照总人口测算）—20080416_县市旗测算-新科目（含人口规模效应）_隋心对账单定稿0514 3" xfId="713"/>
    <cellStyle name="好_青海 缺口县区测算(地方填报)" xfId="714"/>
    <cellStyle name="好_青海 缺口县区测算(地方填报)_财力性转移支付2010年预算参考数" xfId="715"/>
    <cellStyle name="好_全国友协2010年度中央部门决算（草案）" xfId="716"/>
    <cellStyle name="好_缺口县区测算" xfId="717"/>
    <cellStyle name="好_缺口县区测算（11.13）" xfId="718"/>
    <cellStyle name="好_缺口县区测算（11.13）_财力性转移支付2010年预算参考数" xfId="719"/>
    <cellStyle name="好_缺口县区测算(按2007支出增长25%测算)_财力性转移支付2010年预算参考数" xfId="720"/>
    <cellStyle name="好_缺口县区测算(按核定人数)" xfId="721"/>
    <cellStyle name="好_缺口县区测算(按核定人数)_财力性转移支付2010年预算参考数" xfId="722"/>
    <cellStyle name="好_缺口县区测算(财政部标准)_财力性转移支付2010年预算参考数" xfId="723"/>
    <cellStyle name="好_缺口县区测算_财力性转移支付2010年预算参考数" xfId="724"/>
    <cellStyle name="后继超级链接" xfId="725"/>
    <cellStyle name="好_人员工资和公用经费" xfId="726"/>
    <cellStyle name="好_人员工资和公用经费_财力性转移支付2010年预算参考数" xfId="727"/>
    <cellStyle name="千位_(人代会用)" xfId="728"/>
    <cellStyle name="好_人员工资和公用经费2" xfId="729"/>
    <cellStyle name="好_人员工资和公用经费2_财力性转移支付2010年预算参考数" xfId="730"/>
    <cellStyle name="好_人员工资和公用经费3" xfId="731"/>
    <cellStyle name="好_人员工资和公用经费3_财力性转移支付2010年预算参考数" xfId="732"/>
    <cellStyle name="好_行政（人员）" xfId="733"/>
    <cellStyle name="千位分隔 5 3" xfId="734"/>
    <cellStyle name="好_山东省民生支出标准_财力性转移支付2010年预算参考数" xfId="735"/>
    <cellStyle name="好_社保处下达区县2015年指标（第二批）" xfId="736"/>
    <cellStyle name="好_市辖区测算20080510" xfId="737"/>
    <cellStyle name="好_市辖区测算20080510_不含人员经费系数" xfId="738"/>
    <cellStyle name="好_市辖区测算20080510_不含人员经费系数_财力性转移支付2010年预算参考数" xfId="739"/>
    <cellStyle name="好_市辖区测算20080510_财力性转移支付2010年预算参考数" xfId="740"/>
    <cellStyle name="好_市辖区测算20080510_民生政策最低支出需求" xfId="741"/>
    <cellStyle name="好_市辖区测算20080510_民生政策最低支出需求_财力性转移支付2010年预算参考数" xfId="742"/>
    <cellStyle name="好_市辖区测算20080510_县市旗测算-新科目（含人口规模效应）" xfId="743"/>
    <cellStyle name="好_市辖区测算20080510_县市旗测算-新科目（含人口规模效应）_财力性转移支付2010年预算参考数" xfId="744"/>
    <cellStyle name="好_市辖区测算-新科目（20080626）" xfId="745"/>
    <cellStyle name="好_市辖区测算-新科目（20080626）_不含人员经费系数_财力性转移支付2010年预算参考数" xfId="746"/>
    <cellStyle name="好_市辖区测算-新科目（20080626）_财力性转移支付2010年预算参考数" xfId="747"/>
    <cellStyle name="好_市辖区测算-新科目（20080626）_民生政策最低支出需求_财力性转移支付2010年预算参考数" xfId="748"/>
    <cellStyle name="好_市辖区测算-新科目（20080626）_县市旗测算-新科目（含人口规模效应）" xfId="749"/>
    <cellStyle name="好_数据--基础数据--预算组--2015年人代会预算部分--2015.01.20--人代会前第6稿--按姚局意见改--调市级项级明细" xfId="750"/>
    <cellStyle name="好_数据--基础数据--预算组--2015年人代会预算部分--2015.01.20--人代会前第6稿--按姚局意见改--调市级项级明细_政府预算公开模板" xfId="751"/>
    <cellStyle name="好_司法部2010年度中央部门决算（草案）报" xfId="752"/>
    <cellStyle name="好_同德" xfId="753"/>
    <cellStyle name="好_同德_财力性转移支付2010年预算参考数" xfId="754"/>
    <cellStyle name="好_危改资金测算" xfId="755"/>
    <cellStyle name="好_危改资金测算_财力性转移支付2010年预算参考数" xfId="756"/>
    <cellStyle name="好_卫生(按照总人口测算）—20080416" xfId="757"/>
    <cellStyle name="好_卫生(按照总人口测算）—20080416_不含人员经费系数" xfId="758"/>
    <cellStyle name="好_卫生(按照总人口测算）—20080416_不含人员经费系数_财力性转移支付2010年预算参考数" xfId="759"/>
    <cellStyle name="好_卫生(按照总人口测算）—20080416_财力性转移支付2010年预算参考数" xfId="760"/>
    <cellStyle name="好_卫生(按照总人口测算）—20080416_民生政策最低支出需求" xfId="761"/>
    <cellStyle name="好_卫生(按照总人口测算）—20080416_民生政策最低支出需求_财力性转移支付2010年预算参考数" xfId="762"/>
    <cellStyle name="好_卫生(按照总人口测算）—20080416_县市旗测算-新科目（含人口规模效应）" xfId="763"/>
    <cellStyle name="好_卫生(按照总人口测算）—20080416_县市旗测算-新科目（含人口规模效应）_财力性转移支付2010年预算参考数" xfId="764"/>
    <cellStyle name="好_卫生部门" xfId="765"/>
    <cellStyle name="好_卫生部门_财力性转移支付2010年预算参考数" xfId="766"/>
    <cellStyle name="好_文体广播部门" xfId="767"/>
    <cellStyle name="好_文体广播事业(按照总人口测算）—20080416" xfId="768"/>
    <cellStyle name="好_文体广播事业(按照总人口测算）—20080416_不含人员经费系数" xfId="769"/>
    <cellStyle name="好_文体广播事业(按照总人口测算）—20080416_不含人员经费系数_财力性转移支付2010年预算参考数" xfId="770"/>
    <cellStyle name="好_文体广播事业(按照总人口测算）—20080416_财力性转移支付2010年预算参考数" xfId="771"/>
    <cellStyle name="好_文体广播事业(按照总人口测算）—20080416_民生政策最低支出需求" xfId="772"/>
    <cellStyle name="好_文体广播事业(按照总人口测算）—20080416_民生政策最低支出需求_财力性转移支付2010年预算参考数" xfId="773"/>
    <cellStyle name="好_文体广播事业(按照总人口测算）—20080416_县市旗测算-新科目（含人口规模效应）_财力性转移支付2010年预算参考数" xfId="774"/>
    <cellStyle name="好_县区合并测算20080421" xfId="775"/>
    <cellStyle name="好_县区合并测算20080421_不含人员经费系数_财力性转移支付2010年预算参考数" xfId="776"/>
    <cellStyle name="好_县区合并测算20080421_财力性转移支付2010年预算参考数" xfId="777"/>
    <cellStyle name="好_县区合并测算20080421_民生政策最低支出需求" xfId="778"/>
    <cellStyle name="好_县区合并测算20080421_民生政策最低支出需求_财力性转移支付2010年预算参考数" xfId="779"/>
    <cellStyle name="好_县区合并测算20080421_县市旗测算-新科目（含人口规模效应）" xfId="780"/>
    <cellStyle name="好_县区合并测算20080421_县市旗测算-新科目（含人口规模效应）_财力性转移支付2010年预算参考数" xfId="781"/>
    <cellStyle name="好_县区合并测算20080423(按照各省比重）" xfId="782"/>
    <cellStyle name="好_县区合并测算20080423(按照各省比重）_不含人员经费系数_财力性转移支付2010年预算参考数" xfId="783"/>
    <cellStyle name="好_县区合并测算20080423(按照各省比重）_财力性转移支付2010年预算参考数" xfId="784"/>
    <cellStyle name="好_县区合并测算20080423(按照各省比重）_民生政策最低支出需求" xfId="785"/>
    <cellStyle name="好_县区合并测算20080423(按照各省比重）_民生政策最低支出需求_财力性转移支付2010年预算参考数" xfId="786"/>
    <cellStyle name="好_县区合并测算20080423(按照各省比重）_县市旗测算-新科目（含人口规模效应）" xfId="787"/>
    <cellStyle name="好_县区合并测算20080423(按照各省比重）_县市旗测算-新科目（含人口规模效应）_财力性转移支付2010年预算参考数" xfId="788"/>
    <cellStyle name="好_县市旗测算20080508" xfId="789"/>
    <cellStyle name="好_县市旗测算20080508_财力性转移支付2010年预算参考数" xfId="790"/>
    <cellStyle name="好_县市旗测算20080508_民生政策最低支出需求" xfId="791"/>
    <cellStyle name="好_县市旗测算20080508_民生政策最低支出需求_财力性转移支付2010年预算参考数" xfId="792"/>
    <cellStyle name="好_县市旗测算20080508_县市旗测算-新科目（含人口规模效应）" xfId="793"/>
    <cellStyle name="好_县市旗测算20080508_县市旗测算-新科目（含人口规模效应）_财力性转移支付2010年预算参考数" xfId="794"/>
    <cellStyle name="好_县市旗测算-新科目（20080626）" xfId="795"/>
    <cellStyle name="好_县市旗测算-新科目（20080626）_不含人员经费系数" xfId="796"/>
    <cellStyle name="好_县市旗测算-新科目（20080626）_不含人员经费系数_财力性转移支付2010年预算参考数" xfId="797"/>
    <cellStyle name="好_县市旗测算-新科目（20080626）_财力性转移支付2010年预算参考数" xfId="798"/>
    <cellStyle name="好_县市旗测算-新科目（20080626）_民生政策最低支出需求" xfId="799"/>
    <cellStyle name="好_县市旗测算-新科目（20080626）_民生政策最低支出需求_财力性转移支付2010年预算参考数" xfId="800"/>
    <cellStyle name="好_县市旗测算-新科目（20080626）_县市旗测算-新科目（含人口规模效应）" xfId="801"/>
    <cellStyle name="好_县市旗测算-新科目（20080626）_县市旗测算-新科目（含人口规模效应）_财力性转移支付2010年预算参考数" xfId="802"/>
    <cellStyle name="好_县市旗测算-新科目（20080627）" xfId="803"/>
    <cellStyle name="好_县市旗测算-新科目（20080627）_不含人员经费系数" xfId="804"/>
    <cellStyle name="好_县市旗测算-新科目（20080627）_不含人员经费系数_财力性转移支付2010年预算参考数" xfId="805"/>
    <cellStyle name="好_重点民生支出需求测算表社保（农村低保）081112" xfId="806"/>
    <cellStyle name="好_县市旗测算-新科目（20080627）_财力性转移支付2010年预算参考数" xfId="807"/>
    <cellStyle name="好_县市旗测算-新科目（20080627）_民生政策最低支出需求" xfId="808"/>
    <cellStyle name="好_县市旗测算-新科目（20080627）_民生政策最低支出需求_财力性转移支付2010年预算参考数" xfId="809"/>
    <cellStyle name="好_县市旗测算-新科目（20080627）_县市旗测算-新科目（含人口规模效应）" xfId="810"/>
    <cellStyle name="好_县市旗测算-新科目（20080627）_县市旗测算-新科目（含人口规模效应）_财力性转移支付2010年预算参考数" xfId="811"/>
    <cellStyle name="好_行政(燃修费)_不含人员经费系数" xfId="812"/>
    <cellStyle name="好_行政(燃修费)_财力性转移支付2010年预算参考数" xfId="813"/>
    <cellStyle name="好_行政(燃修费)_民生政策最低支出需求" xfId="814"/>
    <cellStyle name="好_行政(燃修费)_民生政策最低支出需求_财力性转移支付2010年预算参考数" xfId="815"/>
    <cellStyle name="好_行政(燃修费)_县市旗测算-新科目（含人口规模效应）" xfId="816"/>
    <cellStyle name="好_行政(燃修费)_县市旗测算-新科目（含人口规模效应）_财力性转移支付2010年预算参考数" xfId="817"/>
    <cellStyle name="好_行政（人员）_不含人员经费系数" xfId="818"/>
    <cellStyle name="好_行政（人员）_不含人员经费系数_财力性转移支付2010年预算参考数" xfId="819"/>
    <cellStyle name="好_行政（人员）_财力性转移支付2010年预算参考数" xfId="820"/>
    <cellStyle name="好_行政（人员）_民生政策最低支出需求" xfId="821"/>
    <cellStyle name="好_行政（人员）_民生政策最低支出需求_财力性转移支付2010年预算参考数" xfId="822"/>
    <cellStyle name="好_行政（人员）_县市旗测算-新科目（含人口规模效应）" xfId="823"/>
    <cellStyle name="好_行政（人员）_县市旗测算-新科目（含人口规模效应）_财力性转移支付2010年预算参考数" xfId="824"/>
    <cellStyle name="好_行政公检法测算" xfId="825"/>
    <cellStyle name="好_行政公检法测算_不含人员经费系数" xfId="826"/>
    <cellStyle name="好_行政公检法测算_不含人员经费系数_财力性转移支付2010年预算参考数" xfId="827"/>
    <cellStyle name="好_行政公检法测算_财力性转移支付2010年预算参考数" xfId="828"/>
    <cellStyle name="好_行政公检法测算_民生政策最低支出需求" xfId="829"/>
    <cellStyle name="好_行政公检法测算_民生政策最低支出需求_财力性转移支付2010年预算参考数" xfId="830"/>
    <cellStyle name="好_行政公检法测算_县市旗测算-新科目（含人口规模效应）" xfId="831"/>
    <cellStyle name="好_行政公检法测算_县市旗测算-新科目（含人口规模效应）_财力性转移支付2010年预算参考数" xfId="832"/>
    <cellStyle name="好_一般预算支出口径剔除表_财力性转移支付2010年预算参考数" xfId="833"/>
    <cellStyle name="好_云南 缺口县区测算(地方填报)" xfId="834"/>
    <cellStyle name="好_云南 缺口县区测算(地方填报)_财力性转移支付2010年预算参考数" xfId="835"/>
    <cellStyle name="好_云南省2008年转移支付测算——州市本级考核部分及政策性测算" xfId="836"/>
    <cellStyle name="好_云南省2008年转移支付测算——州市本级考核部分及政策性测算_财力性转移支付2010年预算参考数" xfId="837"/>
    <cellStyle name="好_自行调整差异系数顺序" xfId="838"/>
    <cellStyle name="好_自行调整差异系数顺序_财力性转移支付2010年预算参考数" xfId="839"/>
    <cellStyle name="好_总人口" xfId="840"/>
    <cellStyle name="后继超链接" xfId="841"/>
    <cellStyle name="汇总 2" xfId="842"/>
    <cellStyle name="货币 2" xfId="843"/>
    <cellStyle name="计算 2" xfId="844"/>
    <cellStyle name="检查单元格 2" xfId="845"/>
    <cellStyle name="解释性文本 2" xfId="846"/>
    <cellStyle name="链接单元格 2" xfId="847"/>
    <cellStyle name="霓付 [0]_ +Foil &amp; -FOIL &amp; PAPER" xfId="848"/>
    <cellStyle name="霓付_ +Foil &amp; -FOIL &amp; PAPER" xfId="849"/>
    <cellStyle name="烹拳_ +Foil &amp; -FOIL &amp; PAPER" xfId="850"/>
    <cellStyle name="普通_ 白土" xfId="851"/>
    <cellStyle name="千分位[0]_ 白土" xfId="852"/>
    <cellStyle name="千分位_ 白土" xfId="853"/>
    <cellStyle name="千位[0]_(人代会用)" xfId="854"/>
    <cellStyle name="千位分隔 11" xfId="855"/>
    <cellStyle name="千位分隔 2" xfId="856"/>
    <cellStyle name="千位分隔 2 2" xfId="857"/>
    <cellStyle name="千位分隔 2 2 2" xfId="858"/>
    <cellStyle name="千位分隔 2 3" xfId="859"/>
    <cellStyle name="千位分隔 3 2" xfId="860"/>
    <cellStyle name="千位分隔 3 2 2" xfId="861"/>
    <cellStyle name="千位分隔 3 3" xfId="862"/>
    <cellStyle name="千位分隔 4" xfId="863"/>
    <cellStyle name="千位分隔 4 2" xfId="864"/>
    <cellStyle name="千位分隔 4 2 2" xfId="865"/>
    <cellStyle name="千位分隔 4 3" xfId="866"/>
    <cellStyle name="千位分隔 5" xfId="867"/>
    <cellStyle name="千位分隔 5 2 2" xfId="868"/>
    <cellStyle name="千位分隔 6" xfId="869"/>
    <cellStyle name="千位分隔 6 2" xfId="870"/>
    <cellStyle name="千位分隔 7" xfId="871"/>
    <cellStyle name="千位分隔 8" xfId="872"/>
    <cellStyle name="千位分隔[0] 2" xfId="873"/>
    <cellStyle name="千位分隔[0] 3" xfId="874"/>
    <cellStyle name="千位分隔[0] 4" xfId="875"/>
    <cellStyle name="千位分隔_20151228 2016预算草案中转移支付部分 崔填执行(1)" xfId="876"/>
    <cellStyle name="千位分季_新建 Microsoft Excel 工作表" xfId="877"/>
    <cellStyle name="钎霖_4岿角利" xfId="878"/>
    <cellStyle name="强调 1" xfId="879"/>
    <cellStyle name="强调 2" xfId="880"/>
    <cellStyle name="强调 3" xfId="881"/>
    <cellStyle name="强调文字颜色 1 2" xfId="882"/>
    <cellStyle name="强调文字颜色 2 2" xfId="883"/>
    <cellStyle name="强调文字颜色 3 2" xfId="884"/>
    <cellStyle name="强调文字颜色 5 2" xfId="885"/>
    <cellStyle name="输出 2" xfId="886"/>
    <cellStyle name="输入 2" xfId="887"/>
    <cellStyle name="数字" xfId="888"/>
    <cellStyle name="未定义" xfId="889"/>
    <cellStyle name="小数" xfId="890"/>
    <cellStyle name="样式 1" xfId="891"/>
    <cellStyle name="注释 2" xfId="892"/>
    <cellStyle name="콤마_BOILER-CO1" xfId="893"/>
    <cellStyle name="통화 [0]_BOILER-CO1" xfId="894"/>
    <cellStyle name="표준_0N-HANDLING " xfId="895"/>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7" sqref="A7"/>
    </sheetView>
  </sheetViews>
  <sheetFormatPr defaultColWidth="8.7" defaultRowHeight="15.6"/>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3"/>
  <sheetViews>
    <sheetView tabSelected="1" workbookViewId="0">
      <selection activeCell="K9" sqref="K9"/>
    </sheetView>
  </sheetViews>
  <sheetFormatPr defaultColWidth="8.7" defaultRowHeight="15.6"/>
  <sheetData>
    <row r="1" ht="20.4" spans="1:1">
      <c r="A1" s="332"/>
    </row>
    <row r="13" ht="40.2" spans="1:13">
      <c r="A13" s="333" t="s">
        <v>0</v>
      </c>
      <c r="B13" s="333"/>
      <c r="C13" s="333"/>
      <c r="D13" s="333"/>
      <c r="E13" s="333"/>
      <c r="F13" s="333"/>
      <c r="G13" s="333"/>
      <c r="H13" s="333"/>
      <c r="I13" s="333"/>
      <c r="J13" s="333"/>
      <c r="K13" s="333"/>
      <c r="L13" s="333"/>
      <c r="M13" s="333"/>
    </row>
  </sheetData>
  <mergeCells count="1">
    <mergeCell ref="A13:M13"/>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4"/>
  <sheetViews>
    <sheetView workbookViewId="0">
      <selection activeCell="A34" sqref="A34"/>
    </sheetView>
  </sheetViews>
  <sheetFormatPr defaultColWidth="9" defaultRowHeight="15.6"/>
  <cols>
    <col min="1" max="16384" width="8.8" style="327"/>
  </cols>
  <sheetData>
    <row r="1" ht="33.75" customHeight="1" spans="1:13">
      <c r="A1" s="328" t="s">
        <v>1</v>
      </c>
      <c r="B1" s="328"/>
      <c r="C1" s="328"/>
      <c r="D1" s="328"/>
      <c r="E1" s="328"/>
      <c r="F1" s="328"/>
      <c r="G1" s="328"/>
      <c r="H1" s="328"/>
      <c r="I1" s="328"/>
      <c r="J1" s="331"/>
      <c r="K1" s="331"/>
      <c r="L1" s="331"/>
      <c r="M1" s="331"/>
    </row>
    <row r="2" s="325" customFormat="1" ht="23.1" customHeight="1" spans="1:1">
      <c r="A2" s="329" t="s">
        <v>2</v>
      </c>
    </row>
    <row r="3" s="325" customFormat="1" ht="23.1" customHeight="1" spans="1:2">
      <c r="A3" s="326" t="s">
        <v>3</v>
      </c>
      <c r="B3" s="326"/>
    </row>
    <row r="4" s="325" customFormat="1" ht="23.1" customHeight="1" spans="1:2">
      <c r="A4" s="326" t="s">
        <v>4</v>
      </c>
      <c r="B4" s="326"/>
    </row>
    <row r="5" s="325" customFormat="1" ht="23.1" customHeight="1" spans="1:2">
      <c r="A5" s="326" t="s">
        <v>5</v>
      </c>
      <c r="B5" s="326"/>
    </row>
    <row r="6" s="325" customFormat="1" ht="23.1" customHeight="1" spans="1:2">
      <c r="A6" s="326" t="s">
        <v>6</v>
      </c>
      <c r="B6" s="326"/>
    </row>
    <row r="7" s="325" customFormat="1" ht="23.1" customHeight="1" spans="1:2">
      <c r="A7" s="326" t="s">
        <v>7</v>
      </c>
      <c r="B7" s="326"/>
    </row>
    <row r="8" s="325" customFormat="1" ht="23.1" customHeight="1" spans="1:2">
      <c r="A8" s="326" t="s">
        <v>8</v>
      </c>
      <c r="B8" s="326"/>
    </row>
    <row r="9" s="325" customFormat="1" ht="23.1" customHeight="1" spans="1:2">
      <c r="A9" s="326" t="s">
        <v>9</v>
      </c>
      <c r="B9" s="326"/>
    </row>
    <row r="10" s="325" customFormat="1" ht="23.1" customHeight="1" spans="1:2">
      <c r="A10" s="326" t="s">
        <v>10</v>
      </c>
      <c r="B10" s="326"/>
    </row>
    <row r="11" s="325" customFormat="1" ht="23.1" customHeight="1" spans="1:2">
      <c r="A11" s="326" t="s">
        <v>11</v>
      </c>
      <c r="B11" s="326"/>
    </row>
    <row r="12" s="325" customFormat="1" ht="23.1" customHeight="1" spans="1:2">
      <c r="A12" s="326" t="s">
        <v>12</v>
      </c>
      <c r="B12" s="326"/>
    </row>
    <row r="13" s="325" customFormat="1" ht="23.1" customHeight="1" spans="1:2">
      <c r="A13" s="326" t="s">
        <v>13</v>
      </c>
      <c r="B13" s="326"/>
    </row>
    <row r="14" s="325" customFormat="1" ht="23.1" customHeight="1" spans="1:1">
      <c r="A14" s="329" t="s">
        <v>14</v>
      </c>
    </row>
    <row r="15" s="325" customFormat="1" ht="23.1" customHeight="1" spans="1:2">
      <c r="A15" s="326" t="s">
        <v>15</v>
      </c>
      <c r="B15" s="326"/>
    </row>
    <row r="16" s="325" customFormat="1" ht="23.1" customHeight="1" spans="1:2">
      <c r="A16" s="326" t="s">
        <v>16</v>
      </c>
      <c r="B16" s="326"/>
    </row>
    <row r="17" s="325" customFormat="1" ht="23.1" customHeight="1" spans="1:2">
      <c r="A17" s="326" t="s">
        <v>17</v>
      </c>
      <c r="B17" s="326"/>
    </row>
    <row r="18" s="325" customFormat="1" ht="23.1" customHeight="1" spans="1:2">
      <c r="A18" s="326" t="s">
        <v>18</v>
      </c>
      <c r="B18" s="326"/>
    </row>
    <row r="19" s="325" customFormat="1" ht="23.1" customHeight="1" spans="1:2">
      <c r="A19" s="326" t="s">
        <v>19</v>
      </c>
      <c r="B19" s="326"/>
    </row>
    <row r="20" s="325" customFormat="1" ht="23.1" customHeight="1" spans="1:2">
      <c r="A20" s="326" t="s">
        <v>20</v>
      </c>
      <c r="B20" s="326"/>
    </row>
    <row r="21" s="325" customFormat="1" ht="23.1" customHeight="1" spans="1:2">
      <c r="A21" s="326" t="s">
        <v>21</v>
      </c>
      <c r="B21" s="326"/>
    </row>
    <row r="22" s="325" customFormat="1" ht="23.1" customHeight="1" spans="1:2">
      <c r="A22" s="326" t="s">
        <v>22</v>
      </c>
      <c r="B22" s="326"/>
    </row>
    <row r="23" s="325" customFormat="1" ht="23.1" customHeight="1" spans="1:1">
      <c r="A23" s="329" t="s">
        <v>23</v>
      </c>
    </row>
    <row r="24" s="325" customFormat="1" ht="23.1" customHeight="1" spans="1:2">
      <c r="A24" s="326" t="s">
        <v>24</v>
      </c>
      <c r="B24" s="326"/>
    </row>
    <row r="25" s="325" customFormat="1" ht="23.1" customHeight="1" spans="1:2">
      <c r="A25" s="326" t="s">
        <v>25</v>
      </c>
      <c r="B25" s="326"/>
    </row>
    <row r="26" s="325" customFormat="1" ht="23.1" customHeight="1" spans="1:2">
      <c r="A26" s="326" t="s">
        <v>26</v>
      </c>
      <c r="B26" s="326"/>
    </row>
    <row r="27" s="325" customFormat="1" ht="23.1" customHeight="1" spans="1:2">
      <c r="A27" s="326" t="s">
        <v>27</v>
      </c>
      <c r="B27" s="326"/>
    </row>
    <row r="28" s="325" customFormat="1" ht="23.1" customHeight="1" spans="1:2">
      <c r="A28" s="326" t="s">
        <v>28</v>
      </c>
      <c r="B28" s="326"/>
    </row>
    <row r="29" s="325" customFormat="1" ht="23.1" customHeight="1" spans="1:2">
      <c r="A29" s="326" t="s">
        <v>29</v>
      </c>
      <c r="B29" s="326"/>
    </row>
    <row r="30" s="325" customFormat="1" ht="23.1" customHeight="1" spans="1:2">
      <c r="A30" s="329" t="s">
        <v>30</v>
      </c>
      <c r="B30" s="326"/>
    </row>
    <row r="31" s="325" customFormat="1" ht="23.1" customHeight="1" spans="1:2">
      <c r="A31" s="326" t="s">
        <v>31</v>
      </c>
      <c r="B31" s="326"/>
    </row>
    <row r="32" s="325" customFormat="1" ht="23.1" customHeight="1" spans="1:2">
      <c r="A32" s="326" t="s">
        <v>32</v>
      </c>
      <c r="B32" s="329"/>
    </row>
    <row r="33" ht="17.4" spans="1:1">
      <c r="A33" s="330" t="s">
        <v>33</v>
      </c>
    </row>
    <row r="34" s="326" customFormat="1" ht="18" spans="1:1">
      <c r="A34" s="326" t="s">
        <v>34</v>
      </c>
    </row>
  </sheetData>
  <mergeCells count="1">
    <mergeCell ref="A1:I1"/>
  </mergeCells>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4" sqref="A4:K4"/>
    </sheetView>
  </sheetViews>
  <sheetFormatPr defaultColWidth="8.7" defaultRowHeight="15.6"/>
  <cols>
    <col min="1" max="5" width="9" style="16" customWidth="1"/>
    <col min="6" max="6" width="26.4" style="16" customWidth="1"/>
    <col min="7" max="32" width="9" style="16" customWidth="1"/>
    <col min="33" max="16384" width="8.7" style="16"/>
  </cols>
  <sheetData>
    <row r="1" spans="10:11">
      <c r="J1" s="20"/>
      <c r="K1" s="20"/>
    </row>
    <row r="2" ht="71.25" customHeight="1" spans="1:11">
      <c r="A2" s="17"/>
      <c r="B2" s="17"/>
      <c r="C2" s="17"/>
      <c r="D2" s="18"/>
      <c r="E2" s="18"/>
      <c r="J2" s="21"/>
      <c r="K2" s="21"/>
    </row>
    <row r="3" ht="71.25" customHeight="1" spans="1:11">
      <c r="A3" s="17"/>
      <c r="B3" s="17"/>
      <c r="C3" s="17"/>
      <c r="D3" s="18"/>
      <c r="E3" s="18"/>
      <c r="J3" s="21"/>
      <c r="K3" s="21"/>
    </row>
    <row r="4" ht="157.5" customHeight="1" spans="1:11">
      <c r="A4" s="47" t="s">
        <v>35</v>
      </c>
      <c r="B4" s="47"/>
      <c r="C4" s="47"/>
      <c r="D4" s="47"/>
      <c r="E4" s="47"/>
      <c r="F4" s="47"/>
      <c r="G4" s="47"/>
      <c r="H4" s="47"/>
      <c r="I4" s="47"/>
      <c r="J4" s="47"/>
      <c r="K4" s="47"/>
    </row>
    <row r="6" ht="14.25" customHeight="1" spans="5:7">
      <c r="E6" s="48"/>
      <c r="F6" s="48"/>
      <c r="G6" s="48"/>
    </row>
    <row r="7" ht="14.25" customHeight="1" spans="5:7">
      <c r="E7" s="48"/>
      <c r="F7" s="48"/>
      <c r="G7" s="48"/>
    </row>
    <row r="8" ht="14.25" customHeight="1" spans="5:7">
      <c r="E8" s="48"/>
      <c r="F8" s="48"/>
      <c r="G8" s="48"/>
    </row>
    <row r="9" ht="6" customHeight="1" spans="1:11">
      <c r="A9" s="49"/>
      <c r="B9" s="49"/>
      <c r="C9" s="49"/>
      <c r="D9" s="49"/>
      <c r="E9" s="49"/>
      <c r="F9" s="49"/>
      <c r="G9" s="49"/>
      <c r="H9" s="49"/>
      <c r="I9" s="49"/>
      <c r="J9" s="49"/>
      <c r="K9" s="49"/>
    </row>
    <row r="10" hidden="1" spans="1:11">
      <c r="A10" s="49"/>
      <c r="B10" s="49"/>
      <c r="C10" s="49"/>
      <c r="D10" s="49"/>
      <c r="E10" s="49"/>
      <c r="F10" s="49"/>
      <c r="G10" s="49"/>
      <c r="H10" s="49"/>
      <c r="I10" s="49"/>
      <c r="J10" s="49"/>
      <c r="K10" s="49"/>
    </row>
    <row r="11" hidden="1" spans="1:11">
      <c r="A11" s="49"/>
      <c r="B11" s="49"/>
      <c r="C11" s="49"/>
      <c r="D11" s="49"/>
      <c r="E11" s="49"/>
      <c r="F11" s="49"/>
      <c r="G11" s="49"/>
      <c r="H11" s="49"/>
      <c r="I11" s="49"/>
      <c r="J11" s="49"/>
      <c r="K11" s="49"/>
    </row>
    <row r="12" hidden="1" spans="1:11">
      <c r="A12" s="49"/>
      <c r="B12" s="49"/>
      <c r="C12" s="49"/>
      <c r="D12" s="49"/>
      <c r="E12" s="49"/>
      <c r="F12" s="49"/>
      <c r="G12" s="49"/>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49"/>
      <c r="I14" s="49"/>
      <c r="J14" s="49"/>
      <c r="K14" s="49"/>
    </row>
    <row r="15" spans="1:11">
      <c r="A15" s="49"/>
      <c r="B15" s="49"/>
      <c r="C15" s="49"/>
      <c r="D15" s="49"/>
      <c r="E15" s="49"/>
      <c r="F15" s="49"/>
      <c r="G15" s="49"/>
      <c r="H15" s="49"/>
      <c r="I15" s="49"/>
      <c r="J15" s="49"/>
      <c r="K15" s="49"/>
    </row>
    <row r="16" spans="1:11">
      <c r="A16" s="49"/>
      <c r="B16" s="49"/>
      <c r="C16" s="49"/>
      <c r="D16" s="49"/>
      <c r="E16" s="49"/>
      <c r="F16" s="49"/>
      <c r="G16" s="49"/>
      <c r="H16" s="49"/>
      <c r="I16" s="49"/>
      <c r="J16" s="49"/>
      <c r="K16" s="49"/>
    </row>
    <row r="17" spans="1:11">
      <c r="A17" s="49"/>
      <c r="B17" s="49"/>
      <c r="C17" s="49"/>
      <c r="D17" s="49"/>
      <c r="E17" s="49"/>
      <c r="F17" s="49"/>
      <c r="G17" s="49"/>
      <c r="H17" s="49"/>
      <c r="I17" s="49"/>
      <c r="J17" s="49"/>
      <c r="K17" s="49"/>
    </row>
    <row r="22" ht="101.25" customHeight="1"/>
    <row r="23" ht="11.25" customHeight="1"/>
    <row r="26" ht="28.2" spans="6:6">
      <c r="F26" s="50"/>
    </row>
    <row r="28" ht="47.25" customHeight="1" spans="1:11">
      <c r="A28" s="51"/>
      <c r="B28" s="51"/>
      <c r="C28" s="51"/>
      <c r="D28" s="51"/>
      <c r="E28" s="51"/>
      <c r="F28" s="51"/>
      <c r="G28" s="51"/>
      <c r="H28" s="51"/>
      <c r="I28" s="51"/>
      <c r="J28" s="51"/>
      <c r="K28" s="51"/>
    </row>
    <row r="29" ht="35.4" spans="1:11">
      <c r="A29" s="51"/>
      <c r="B29" s="51"/>
      <c r="C29" s="51"/>
      <c r="D29" s="51"/>
      <c r="E29" s="51"/>
      <c r="F29" s="52"/>
      <c r="G29" s="51"/>
      <c r="H29" s="51"/>
      <c r="I29" s="51"/>
      <c r="J29" s="51"/>
      <c r="K29" s="51"/>
    </row>
    <row r="30" ht="35.4" spans="1:11">
      <c r="A30" s="51"/>
      <c r="B30" s="51"/>
      <c r="C30" s="51"/>
      <c r="D30" s="51"/>
      <c r="E30" s="51"/>
      <c r="F30" s="51"/>
      <c r="G30" s="51"/>
      <c r="H30" s="51"/>
      <c r="I30" s="51"/>
      <c r="J30" s="51"/>
      <c r="K30" s="51"/>
    </row>
    <row r="31" ht="35.4" spans="1:11">
      <c r="A31" s="51"/>
      <c r="B31" s="51"/>
      <c r="C31" s="51"/>
      <c r="D31" s="51"/>
      <c r="E31" s="51"/>
      <c r="F31" s="51"/>
      <c r="G31" s="51"/>
      <c r="H31" s="51"/>
      <c r="I31" s="51"/>
      <c r="J31" s="51"/>
      <c r="K31" s="51"/>
    </row>
    <row r="32" ht="35.4" spans="1:11">
      <c r="A32" s="51"/>
      <c r="B32" s="51"/>
      <c r="C32" s="51"/>
      <c r="D32" s="51"/>
      <c r="E32" s="51"/>
      <c r="F32" s="51"/>
      <c r="G32" s="51"/>
      <c r="H32" s="51"/>
      <c r="I32" s="51"/>
      <c r="J32" s="51"/>
      <c r="K32" s="51"/>
    </row>
    <row r="33" spans="1:11">
      <c r="A33" s="53"/>
      <c r="B33" s="53"/>
      <c r="C33" s="53"/>
      <c r="D33" s="53"/>
      <c r="E33" s="53"/>
      <c r="F33" s="53"/>
      <c r="G33" s="53"/>
      <c r="H33" s="53"/>
      <c r="I33" s="53"/>
      <c r="J33" s="53"/>
      <c r="K33" s="53"/>
    </row>
    <row r="34" spans="1:11">
      <c r="A34" s="54"/>
      <c r="B34" s="54"/>
      <c r="C34" s="54"/>
      <c r="D34" s="54"/>
      <c r="E34" s="54"/>
      <c r="F34" s="54"/>
      <c r="G34" s="54"/>
      <c r="H34" s="54"/>
      <c r="I34" s="54"/>
      <c r="J34" s="54"/>
      <c r="K34" s="54"/>
    </row>
    <row r="35" ht="35.25" customHeight="1" spans="1:11">
      <c r="A35" s="54"/>
      <c r="B35" s="54"/>
      <c r="C35" s="54"/>
      <c r="D35" s="54"/>
      <c r="E35" s="54"/>
      <c r="F35" s="54"/>
      <c r="G35" s="54"/>
      <c r="H35" s="54"/>
      <c r="I35" s="54"/>
      <c r="J35" s="54"/>
      <c r="K35" s="54"/>
    </row>
    <row r="36" ht="3.75" customHeight="1" spans="6:11">
      <c r="F36" s="55"/>
      <c r="G36" s="55"/>
      <c r="H36" s="55"/>
      <c r="I36" s="55"/>
      <c r="J36" s="55"/>
      <c r="K36" s="55"/>
    </row>
    <row r="37" ht="14.25" hidden="1" customHeight="1" spans="6:11">
      <c r="F37" s="55"/>
      <c r="G37" s="55"/>
      <c r="H37" s="55"/>
      <c r="I37" s="55"/>
      <c r="J37" s="55"/>
      <c r="K37" s="55"/>
    </row>
    <row r="38" ht="14.25" hidden="1" customHeight="1" spans="6:11">
      <c r="F38" s="55"/>
      <c r="G38" s="55"/>
      <c r="H38" s="55"/>
      <c r="I38" s="55"/>
      <c r="J38" s="55"/>
      <c r="K38" s="55"/>
    </row>
    <row r="39" ht="23.25" customHeight="1" spans="6:11">
      <c r="F39" s="55"/>
      <c r="G39" s="55"/>
      <c r="H39" s="55"/>
      <c r="I39" s="55"/>
      <c r="J39" s="55"/>
      <c r="K39" s="55"/>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showGridLines="0" workbookViewId="0">
      <pane ySplit="1" topLeftCell="A2" activePane="bottomLeft" state="frozen"/>
      <selection/>
      <selection pane="bottomLeft" activeCell="J6" sqref="J6"/>
    </sheetView>
  </sheetViews>
  <sheetFormatPr defaultColWidth="8.7" defaultRowHeight="15.6" outlineLevelCol="6"/>
  <cols>
    <col min="1" max="1" width="36.7" style="204" customWidth="1"/>
    <col min="2" max="2" width="11.5" style="204" customWidth="1"/>
    <col min="3" max="3" width="12.1" style="204" customWidth="1"/>
    <col min="4" max="4" width="12.7" style="209" customWidth="1"/>
    <col min="5" max="5" width="11.6" style="209" customWidth="1"/>
    <col min="6" max="6" width="13" style="210" customWidth="1"/>
    <col min="7" max="7" width="9" style="204" hidden="1" customWidth="1"/>
    <col min="8" max="32" width="9" style="204" customWidth="1"/>
    <col min="33" max="16384" width="8.7" style="204"/>
  </cols>
  <sheetData>
    <row r="1" s="206" customFormat="1" ht="66" customHeight="1" spans="1:6">
      <c r="A1" s="113" t="s">
        <v>36</v>
      </c>
      <c r="B1" s="113"/>
      <c r="C1" s="113"/>
      <c r="D1" s="113"/>
      <c r="E1" s="113"/>
      <c r="F1" s="113"/>
    </row>
    <row r="2" ht="21" customHeight="1" spans="6:6">
      <c r="F2" s="211" t="s">
        <v>37</v>
      </c>
    </row>
    <row r="3" ht="25.5" customHeight="1" spans="1:6">
      <c r="A3" s="30" t="s">
        <v>38</v>
      </c>
      <c r="B3" s="310" t="s">
        <v>39</v>
      </c>
      <c r="C3" s="310"/>
      <c r="D3" s="310"/>
      <c r="E3" s="310"/>
      <c r="F3" s="310"/>
    </row>
    <row r="4" s="207" customFormat="1" ht="30.75" customHeight="1" spans="1:6">
      <c r="A4" s="30"/>
      <c r="B4" s="30" t="s">
        <v>40</v>
      </c>
      <c r="C4" s="30" t="s">
        <v>41</v>
      </c>
      <c r="D4" s="30" t="s">
        <v>42</v>
      </c>
      <c r="E4" s="30" t="s">
        <v>43</v>
      </c>
      <c r="F4" s="30" t="s">
        <v>44</v>
      </c>
    </row>
    <row r="5" ht="22.5" customHeight="1" spans="1:7">
      <c r="A5" s="91" t="s">
        <v>45</v>
      </c>
      <c r="B5" s="311">
        <f>B6+B20</f>
        <v>445000</v>
      </c>
      <c r="C5" s="311">
        <f>C6+C20</f>
        <v>475000</v>
      </c>
      <c r="D5" s="311">
        <f>D6+D20</f>
        <v>479807</v>
      </c>
      <c r="E5" s="93">
        <f t="shared" ref="E5:E26" si="0">D5/C5</f>
        <v>1.01012</v>
      </c>
      <c r="F5" s="93">
        <f>D5/G5</f>
        <v>1.13405153973968</v>
      </c>
      <c r="G5" s="311">
        <v>423091</v>
      </c>
    </row>
    <row r="6" s="308" customFormat="1" ht="22.5" customHeight="1" spans="1:7">
      <c r="A6" s="95" t="s">
        <v>46</v>
      </c>
      <c r="B6" s="311">
        <f>SUM(B7:B19)</f>
        <v>333000</v>
      </c>
      <c r="C6" s="311">
        <f>SUM(C7:C19)</f>
        <v>372000</v>
      </c>
      <c r="D6" s="311">
        <f>SUM(D7:D19)</f>
        <v>375322</v>
      </c>
      <c r="E6" s="93">
        <f t="shared" si="0"/>
        <v>1.00893010752688</v>
      </c>
      <c r="F6" s="93">
        <f t="shared" ref="F6:F26" si="1">D6/G6</f>
        <v>1.22549320516421</v>
      </c>
      <c r="G6" s="311">
        <v>306262</v>
      </c>
    </row>
    <row r="7" ht="22.5" customHeight="1" spans="1:7">
      <c r="A7" s="96" t="s">
        <v>47</v>
      </c>
      <c r="B7" s="311">
        <v>122573</v>
      </c>
      <c r="C7" s="34">
        <v>133532</v>
      </c>
      <c r="D7" s="34">
        <v>134505</v>
      </c>
      <c r="E7" s="93">
        <f t="shared" si="0"/>
        <v>1.00728664290208</v>
      </c>
      <c r="F7" s="93">
        <f t="shared" si="1"/>
        <v>1.28939951685264</v>
      </c>
      <c r="G7" s="34">
        <v>104316</v>
      </c>
    </row>
    <row r="8" ht="22.5" customHeight="1" spans="1:7">
      <c r="A8" s="96" t="s">
        <v>48</v>
      </c>
      <c r="B8" s="311">
        <v>46500</v>
      </c>
      <c r="C8" s="34">
        <v>44500</v>
      </c>
      <c r="D8" s="34">
        <v>44846</v>
      </c>
      <c r="E8" s="93">
        <f t="shared" si="0"/>
        <v>1.00777528089888</v>
      </c>
      <c r="F8" s="93">
        <f t="shared" si="1"/>
        <v>0.984349963783226</v>
      </c>
      <c r="G8" s="34">
        <v>45559</v>
      </c>
    </row>
    <row r="9" ht="22.5" customHeight="1" spans="1:7">
      <c r="A9" s="96" t="s">
        <v>49</v>
      </c>
      <c r="B9" s="311">
        <v>19900</v>
      </c>
      <c r="C9" s="34">
        <v>19200</v>
      </c>
      <c r="D9" s="34">
        <v>19670</v>
      </c>
      <c r="E9" s="93">
        <f t="shared" si="0"/>
        <v>1.02447916666667</v>
      </c>
      <c r="F9" s="93">
        <f t="shared" si="1"/>
        <v>1.03700970054829</v>
      </c>
      <c r="G9" s="34">
        <v>18968</v>
      </c>
    </row>
    <row r="10" ht="22.5" customHeight="1" spans="1:7">
      <c r="A10" s="96" t="s">
        <v>50</v>
      </c>
      <c r="B10" s="311">
        <v>85</v>
      </c>
      <c r="C10" s="34">
        <v>13</v>
      </c>
      <c r="D10" s="34">
        <v>50</v>
      </c>
      <c r="E10" s="93">
        <f t="shared" si="0"/>
        <v>3.84615384615385</v>
      </c>
      <c r="F10" s="93">
        <f t="shared" si="1"/>
        <v>1.47058823529412</v>
      </c>
      <c r="G10" s="34">
        <v>34</v>
      </c>
    </row>
    <row r="11" ht="22.5" customHeight="1" spans="1:7">
      <c r="A11" s="96" t="s">
        <v>51</v>
      </c>
      <c r="B11" s="311">
        <v>28747</v>
      </c>
      <c r="C11" s="34">
        <v>33400</v>
      </c>
      <c r="D11" s="34">
        <v>34035</v>
      </c>
      <c r="E11" s="93">
        <f t="shared" si="0"/>
        <v>1.0190119760479</v>
      </c>
      <c r="F11" s="93">
        <f t="shared" si="1"/>
        <v>1.20418199830173</v>
      </c>
      <c r="G11" s="34">
        <v>28264</v>
      </c>
    </row>
    <row r="12" ht="22.5" customHeight="1" spans="1:7">
      <c r="A12" s="96" t="s">
        <v>52</v>
      </c>
      <c r="B12" s="311">
        <v>64000</v>
      </c>
      <c r="C12" s="34">
        <v>57500</v>
      </c>
      <c r="D12" s="34">
        <v>57961</v>
      </c>
      <c r="E12" s="93">
        <f t="shared" si="0"/>
        <v>1.00801739130435</v>
      </c>
      <c r="F12" s="93">
        <f t="shared" si="1"/>
        <v>0.896257924849235</v>
      </c>
      <c r="G12" s="34">
        <v>64670</v>
      </c>
    </row>
    <row r="13" ht="22.5" customHeight="1" spans="1:7">
      <c r="A13" s="96" t="s">
        <v>53</v>
      </c>
      <c r="B13" s="311">
        <v>18000</v>
      </c>
      <c r="C13" s="34">
        <v>35000</v>
      </c>
      <c r="D13" s="34">
        <v>34888</v>
      </c>
      <c r="E13" s="93">
        <f t="shared" si="0"/>
        <v>0.9968</v>
      </c>
      <c r="F13" s="93">
        <f t="shared" si="1"/>
        <v>1.97811419175597</v>
      </c>
      <c r="G13" s="34">
        <v>17637</v>
      </c>
    </row>
    <row r="14" ht="22.5" customHeight="1" spans="1:7">
      <c r="A14" s="96" t="s">
        <v>54</v>
      </c>
      <c r="B14" s="311">
        <v>4500</v>
      </c>
      <c r="C14" s="34">
        <v>3500</v>
      </c>
      <c r="D14" s="34">
        <v>3498</v>
      </c>
      <c r="E14" s="93">
        <f t="shared" si="0"/>
        <v>0.999428571428571</v>
      </c>
      <c r="F14" s="93">
        <f t="shared" si="1"/>
        <v>0.831076265146115</v>
      </c>
      <c r="G14" s="34">
        <v>4209</v>
      </c>
    </row>
    <row r="15" ht="22.5" customHeight="1" spans="1:7">
      <c r="A15" s="96" t="s">
        <v>55</v>
      </c>
      <c r="B15" s="311">
        <v>5000</v>
      </c>
      <c r="C15" s="34">
        <v>16200</v>
      </c>
      <c r="D15" s="34">
        <v>16129</v>
      </c>
      <c r="E15" s="93">
        <f t="shared" si="0"/>
        <v>0.995617283950617</v>
      </c>
      <c r="F15" s="93">
        <f t="shared" si="1"/>
        <v>22.7810734463277</v>
      </c>
      <c r="G15" s="34">
        <v>708</v>
      </c>
    </row>
    <row r="16" ht="22.5" customHeight="1" spans="1:7">
      <c r="A16" s="96" t="s">
        <v>56</v>
      </c>
      <c r="B16" s="311">
        <v>6920</v>
      </c>
      <c r="C16" s="34">
        <v>6600</v>
      </c>
      <c r="D16" s="34">
        <v>6733</v>
      </c>
      <c r="E16" s="93">
        <f t="shared" si="0"/>
        <v>1.02015151515152</v>
      </c>
      <c r="F16" s="93">
        <f t="shared" si="1"/>
        <v>0.979345454545455</v>
      </c>
      <c r="G16" s="34">
        <v>6875</v>
      </c>
    </row>
    <row r="17" ht="22.5" customHeight="1" spans="1:7">
      <c r="A17" s="96" t="s">
        <v>57</v>
      </c>
      <c r="B17" s="311">
        <v>16700</v>
      </c>
      <c r="C17" s="34">
        <v>22500</v>
      </c>
      <c r="D17" s="34">
        <v>22953</v>
      </c>
      <c r="E17" s="93">
        <f t="shared" si="0"/>
        <v>1.02013333333333</v>
      </c>
      <c r="F17" s="93">
        <f t="shared" si="1"/>
        <v>1.53542042946016</v>
      </c>
      <c r="G17" s="34">
        <v>14949</v>
      </c>
    </row>
    <row r="18" s="86" customFormat="1" ht="22.5" customHeight="1" spans="1:7">
      <c r="A18" s="96" t="s">
        <v>58</v>
      </c>
      <c r="B18" s="311">
        <v>75</v>
      </c>
      <c r="C18" s="34">
        <v>51</v>
      </c>
      <c r="D18" s="34">
        <v>50</v>
      </c>
      <c r="E18" s="93">
        <f t="shared" si="0"/>
        <v>0.980392156862745</v>
      </c>
      <c r="F18" s="93">
        <f t="shared" si="1"/>
        <v>1.78571428571429</v>
      </c>
      <c r="G18" s="34">
        <v>28</v>
      </c>
    </row>
    <row r="19" s="86" customFormat="1" ht="22.5" customHeight="1" spans="1:7">
      <c r="A19" s="96" t="s">
        <v>59</v>
      </c>
      <c r="B19" s="311"/>
      <c r="C19" s="34">
        <v>4</v>
      </c>
      <c r="D19" s="34">
        <v>4</v>
      </c>
      <c r="E19" s="93">
        <f t="shared" si="0"/>
        <v>1</v>
      </c>
      <c r="F19" s="93">
        <f t="shared" si="1"/>
        <v>0.0888888888888889</v>
      </c>
      <c r="G19" s="34">
        <v>45</v>
      </c>
    </row>
    <row r="20" s="309" customFormat="1" ht="22.5" customHeight="1" spans="1:7">
      <c r="A20" s="95" t="s">
        <v>60</v>
      </c>
      <c r="B20" s="311">
        <f t="shared" ref="B20:G20" si="2">SUM(B21:B26)</f>
        <v>112000</v>
      </c>
      <c r="C20" s="311">
        <f t="shared" si="2"/>
        <v>103000</v>
      </c>
      <c r="D20" s="311">
        <f t="shared" si="2"/>
        <v>104485</v>
      </c>
      <c r="E20" s="93">
        <f t="shared" si="0"/>
        <v>1.01441747572816</v>
      </c>
      <c r="F20" s="93">
        <f t="shared" si="1"/>
        <v>0.894341302245162</v>
      </c>
      <c r="G20" s="311">
        <v>116829</v>
      </c>
    </row>
    <row r="21" ht="22.5" customHeight="1" spans="1:7">
      <c r="A21" s="96" t="s">
        <v>61</v>
      </c>
      <c r="B21" s="34">
        <v>29758</v>
      </c>
      <c r="C21" s="34">
        <v>31200</v>
      </c>
      <c r="D21" s="34">
        <v>31750</v>
      </c>
      <c r="E21" s="93">
        <f t="shared" si="0"/>
        <v>1.01762820512821</v>
      </c>
      <c r="F21" s="93">
        <f t="shared" si="1"/>
        <v>1.18691588785047</v>
      </c>
      <c r="G21" s="34">
        <v>26750</v>
      </c>
    </row>
    <row r="22" ht="22.5" customHeight="1" spans="1:7">
      <c r="A22" s="96" t="s">
        <v>62</v>
      </c>
      <c r="B22" s="34">
        <v>4157</v>
      </c>
      <c r="C22" s="34">
        <v>6100</v>
      </c>
      <c r="D22" s="34">
        <v>6730</v>
      </c>
      <c r="E22" s="93">
        <f t="shared" si="0"/>
        <v>1.10327868852459</v>
      </c>
      <c r="F22" s="93">
        <f t="shared" si="1"/>
        <v>1.50998429436841</v>
      </c>
      <c r="G22" s="34">
        <v>4457</v>
      </c>
    </row>
    <row r="23" ht="22.5" customHeight="1" spans="1:7">
      <c r="A23" s="96" t="s">
        <v>63</v>
      </c>
      <c r="B23" s="34">
        <v>4527</v>
      </c>
      <c r="C23" s="34">
        <v>6200</v>
      </c>
      <c r="D23" s="34">
        <v>6284</v>
      </c>
      <c r="E23" s="93">
        <f t="shared" si="0"/>
        <v>1.01354838709677</v>
      </c>
      <c r="F23" s="93">
        <f t="shared" si="1"/>
        <v>1.30563058383545</v>
      </c>
      <c r="G23" s="34">
        <v>4813</v>
      </c>
    </row>
    <row r="24" ht="22.5" customHeight="1" spans="1:7">
      <c r="A24" s="96" t="s">
        <v>64</v>
      </c>
      <c r="B24" s="34"/>
      <c r="C24" s="311"/>
      <c r="D24" s="34"/>
      <c r="E24" s="93"/>
      <c r="F24" s="93"/>
      <c r="G24" s="34">
        <v>2918</v>
      </c>
    </row>
    <row r="25" ht="22.5" customHeight="1" spans="1:7">
      <c r="A25" s="96" t="s">
        <v>65</v>
      </c>
      <c r="B25" s="34">
        <v>73558</v>
      </c>
      <c r="C25" s="311">
        <v>35500</v>
      </c>
      <c r="D25" s="34">
        <v>35567</v>
      </c>
      <c r="E25" s="93">
        <f t="shared" si="0"/>
        <v>1.00188732394366</v>
      </c>
      <c r="F25" s="93">
        <f t="shared" si="1"/>
        <v>0.463305022926219</v>
      </c>
      <c r="G25" s="34">
        <v>76768</v>
      </c>
    </row>
    <row r="26" ht="22.5" customHeight="1" spans="1:7">
      <c r="A26" s="312" t="s">
        <v>66</v>
      </c>
      <c r="B26" s="223"/>
      <c r="C26" s="313">
        <v>24000</v>
      </c>
      <c r="D26" s="223">
        <v>24154</v>
      </c>
      <c r="E26" s="224">
        <f t="shared" si="0"/>
        <v>1.00641666666667</v>
      </c>
      <c r="F26" s="224">
        <f t="shared" si="1"/>
        <v>21.5084594835263</v>
      </c>
      <c r="G26" s="223">
        <v>1123</v>
      </c>
    </row>
    <row r="27" s="208" customFormat="1" ht="22.5" customHeight="1" spans="1:6">
      <c r="A27" s="314" t="s">
        <v>45</v>
      </c>
      <c r="B27" s="315">
        <f>B5</f>
        <v>445000</v>
      </c>
      <c r="C27" s="315">
        <f>C5</f>
        <v>475000</v>
      </c>
      <c r="D27" s="315">
        <f>D5</f>
        <v>479807</v>
      </c>
      <c r="E27" s="228"/>
      <c r="F27" s="228"/>
    </row>
    <row r="28" ht="22.5" customHeight="1" spans="1:6">
      <c r="A28" s="316" t="s">
        <v>67</v>
      </c>
      <c r="B28" s="317">
        <v>106680</v>
      </c>
      <c r="C28" s="318">
        <v>106680</v>
      </c>
      <c r="D28" s="319">
        <v>106680</v>
      </c>
      <c r="E28" s="228"/>
      <c r="F28" s="320"/>
    </row>
    <row r="29" ht="22.5" customHeight="1" spans="1:6">
      <c r="A29" s="103" t="s">
        <v>68</v>
      </c>
      <c r="B29" s="233">
        <v>93320</v>
      </c>
      <c r="C29" s="321">
        <v>115075</v>
      </c>
      <c r="D29" s="322">
        <v>114488</v>
      </c>
      <c r="E29" s="228"/>
      <c r="F29" s="104"/>
    </row>
    <row r="30" ht="22.5" customHeight="1" spans="1:6">
      <c r="A30" s="103" t="s">
        <v>69</v>
      </c>
      <c r="B30" s="233">
        <v>29000</v>
      </c>
      <c r="C30" s="321">
        <v>31796</v>
      </c>
      <c r="D30" s="322">
        <v>31796</v>
      </c>
      <c r="E30" s="228"/>
      <c r="F30" s="104"/>
    </row>
    <row r="31" ht="22.5" customHeight="1" spans="1:6">
      <c r="A31" s="103" t="s">
        <v>70</v>
      </c>
      <c r="B31" s="233">
        <v>-54000</v>
      </c>
      <c r="C31" s="321">
        <v>-173254</v>
      </c>
      <c r="D31" s="323">
        <v>-161005</v>
      </c>
      <c r="E31" s="228"/>
      <c r="F31" s="104"/>
    </row>
    <row r="32" ht="22.5" customHeight="1" spans="1:6">
      <c r="A32" s="103" t="s">
        <v>71</v>
      </c>
      <c r="B32" s="233"/>
      <c r="C32" s="321">
        <v>190703</v>
      </c>
      <c r="D32" s="311">
        <v>190703</v>
      </c>
      <c r="E32" s="228"/>
      <c r="F32" s="104"/>
    </row>
    <row r="33" ht="22.5" customHeight="1" spans="1:6">
      <c r="A33" s="91" t="s">
        <v>72</v>
      </c>
      <c r="B33" s="213">
        <f>SUM(B27:B32)</f>
        <v>620000</v>
      </c>
      <c r="C33" s="213">
        <f>SUM(C27:C32)</f>
        <v>746000</v>
      </c>
      <c r="D33" s="213">
        <f>SUM(D27:D32)</f>
        <v>762469</v>
      </c>
      <c r="E33" s="228"/>
      <c r="F33" s="104"/>
    </row>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3">
    <mergeCell ref="A1:F1"/>
    <mergeCell ref="B3:F3"/>
    <mergeCell ref="A3:A4"/>
  </mergeCells>
  <dataValidations count="1">
    <dataValidation type="decimal" operator="between" allowBlank="1" showInputMessage="1" showErrorMessage="1" sqref="B7 C7 B8 C8 B17 C17 B18 B25 C25 C26 B9:B16 B21:B23 C9:C16 C18:C19 C21:C23">
      <formula1>-99999999999999</formula1>
      <formula2>99999999999999</formula2>
    </dataValidation>
  </dataValidation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7"/>
  <sheetViews>
    <sheetView showGridLines="0" showZeros="0" workbookViewId="0">
      <pane ySplit="1" topLeftCell="A2" activePane="bottomLeft" state="frozen"/>
      <selection/>
      <selection pane="bottomLeft" activeCell="F7" sqref="F7"/>
    </sheetView>
  </sheetViews>
  <sheetFormatPr defaultColWidth="8.7" defaultRowHeight="15.6"/>
  <cols>
    <col min="1" max="1" width="35" style="57" customWidth="1"/>
    <col min="2" max="2" width="10" style="57" customWidth="1"/>
    <col min="3" max="3" width="10.4" style="57" customWidth="1"/>
    <col min="4" max="4" width="10.1" style="57" customWidth="1"/>
    <col min="5" max="5" width="10.6" style="57" customWidth="1"/>
    <col min="6" max="6" width="11.5" style="57" customWidth="1"/>
    <col min="7" max="7" width="13.7" style="57" hidden="1" customWidth="1"/>
    <col min="8" max="8" width="11.6" style="57" customWidth="1"/>
    <col min="9" max="32" width="9" style="57" customWidth="1"/>
    <col min="33" max="224" width="8.7" style="57"/>
    <col min="225" max="240" width="9" style="57" customWidth="1"/>
    <col min="241" max="16384" width="8.7" style="86"/>
  </cols>
  <sheetData>
    <row r="1" s="56" customFormat="1" ht="36" customHeight="1" spans="1:6">
      <c r="A1" s="167" t="s">
        <v>73</v>
      </c>
      <c r="B1" s="167"/>
      <c r="C1" s="167"/>
      <c r="D1" s="167"/>
      <c r="E1" s="167"/>
      <c r="F1" s="167"/>
    </row>
    <row r="2" s="23" customFormat="1" ht="18" customHeight="1" spans="6:6">
      <c r="F2" s="292" t="s">
        <v>37</v>
      </c>
    </row>
    <row r="3" s="23" customFormat="1" ht="21.9" customHeight="1" spans="1:6">
      <c r="A3" s="30" t="s">
        <v>38</v>
      </c>
      <c r="B3" s="184" t="s">
        <v>39</v>
      </c>
      <c r="C3" s="184"/>
      <c r="D3" s="184"/>
      <c r="E3" s="184"/>
      <c r="F3" s="184"/>
    </row>
    <row r="4" s="24" customFormat="1" ht="34.5" customHeight="1" spans="1:6">
      <c r="A4" s="30"/>
      <c r="B4" s="30" t="s">
        <v>40</v>
      </c>
      <c r="C4" s="30" t="s">
        <v>41</v>
      </c>
      <c r="D4" s="30" t="s">
        <v>42</v>
      </c>
      <c r="E4" s="30" t="s">
        <v>74</v>
      </c>
      <c r="F4" s="30" t="s">
        <v>75</v>
      </c>
    </row>
    <row r="5" s="57" customFormat="1" ht="21" customHeight="1" spans="1:8">
      <c r="A5" s="33" t="s">
        <v>76</v>
      </c>
      <c r="B5" s="293">
        <f>SUM(B6:B29)</f>
        <v>620000</v>
      </c>
      <c r="C5" s="293">
        <f>SUM(C6:C29)</f>
        <v>708000</v>
      </c>
      <c r="D5" s="293">
        <f>SUM(D6:D29)</f>
        <v>707858</v>
      </c>
      <c r="E5" s="192">
        <f t="shared" ref="E5:E28" si="0">D5/C5</f>
        <v>0.999799435028249</v>
      </c>
      <c r="F5" s="192">
        <f>D5/G5</f>
        <v>1.14651070129348</v>
      </c>
      <c r="G5" s="204">
        <v>617402</v>
      </c>
      <c r="H5" s="294"/>
    </row>
    <row r="6" s="57" customFormat="1" ht="21" customHeight="1" spans="1:9">
      <c r="A6" s="189" t="s">
        <v>77</v>
      </c>
      <c r="B6" s="295">
        <v>63500</v>
      </c>
      <c r="C6" s="295">
        <v>63000</v>
      </c>
      <c r="D6" s="296">
        <v>63732</v>
      </c>
      <c r="E6" s="192">
        <f t="shared" si="0"/>
        <v>1.01161904761905</v>
      </c>
      <c r="F6" s="192">
        <f t="shared" ref="F6:F29" si="1">D6/G6</f>
        <v>1.02621409249002</v>
      </c>
      <c r="G6" s="204">
        <v>62104</v>
      </c>
      <c r="H6" s="294"/>
      <c r="I6" s="23"/>
    </row>
    <row r="7" s="57" customFormat="1" ht="21" customHeight="1" spans="1:9">
      <c r="A7" s="189" t="s">
        <v>78</v>
      </c>
      <c r="B7" s="295">
        <v>200</v>
      </c>
      <c r="C7" s="295">
        <v>360</v>
      </c>
      <c r="D7" s="296">
        <v>338</v>
      </c>
      <c r="E7" s="192">
        <f t="shared" si="0"/>
        <v>0.938888888888889</v>
      </c>
      <c r="F7" s="192">
        <f t="shared" si="1"/>
        <v>1.34661354581673</v>
      </c>
      <c r="G7" s="204">
        <v>251</v>
      </c>
      <c r="H7" s="294"/>
      <c r="I7" s="23"/>
    </row>
    <row r="8" s="57" customFormat="1" ht="21" customHeight="1" spans="1:8">
      <c r="A8" s="189" t="s">
        <v>79</v>
      </c>
      <c r="B8" s="295">
        <v>48300</v>
      </c>
      <c r="C8" s="295">
        <v>51600</v>
      </c>
      <c r="D8" s="296">
        <v>51596</v>
      </c>
      <c r="E8" s="192">
        <f t="shared" si="0"/>
        <v>0.999922480620155</v>
      </c>
      <c r="F8" s="192">
        <f t="shared" si="1"/>
        <v>1.02701088795557</v>
      </c>
      <c r="G8" s="204">
        <v>50239</v>
      </c>
      <c r="H8" s="294"/>
    </row>
    <row r="9" s="57" customFormat="1" ht="21" customHeight="1" spans="1:8">
      <c r="A9" s="189" t="s">
        <v>80</v>
      </c>
      <c r="B9" s="295">
        <v>156000</v>
      </c>
      <c r="C9" s="295">
        <v>160300</v>
      </c>
      <c r="D9" s="296">
        <v>160308</v>
      </c>
      <c r="E9" s="192">
        <f t="shared" si="0"/>
        <v>1.00004990642545</v>
      </c>
      <c r="F9" s="192">
        <f t="shared" si="1"/>
        <v>1.03292568203198</v>
      </c>
      <c r="G9" s="204">
        <v>155198</v>
      </c>
      <c r="H9" s="294"/>
    </row>
    <row r="10" s="57" customFormat="1" ht="21" customHeight="1" spans="1:8">
      <c r="A10" s="189" t="s">
        <v>81</v>
      </c>
      <c r="B10" s="295">
        <v>3300</v>
      </c>
      <c r="C10" s="295">
        <v>7600</v>
      </c>
      <c r="D10" s="296">
        <v>7572</v>
      </c>
      <c r="E10" s="192">
        <f t="shared" si="0"/>
        <v>0.996315789473684</v>
      </c>
      <c r="F10" s="192">
        <f t="shared" si="1"/>
        <v>2.57288481141692</v>
      </c>
      <c r="G10" s="204">
        <v>2943</v>
      </c>
      <c r="H10" s="294"/>
    </row>
    <row r="11" s="57" customFormat="1" ht="21" customHeight="1" spans="1:8">
      <c r="A11" s="189" t="s">
        <v>82</v>
      </c>
      <c r="B11" s="295">
        <v>10000</v>
      </c>
      <c r="C11" s="295">
        <v>11000</v>
      </c>
      <c r="D11" s="296">
        <v>10929</v>
      </c>
      <c r="E11" s="192">
        <f t="shared" si="0"/>
        <v>0.993545454545455</v>
      </c>
      <c r="F11" s="192">
        <f t="shared" si="1"/>
        <v>1.04533715925395</v>
      </c>
      <c r="G11" s="204">
        <v>10455</v>
      </c>
      <c r="H11" s="294"/>
    </row>
    <row r="12" s="57" customFormat="1" ht="21" customHeight="1" spans="1:8">
      <c r="A12" s="189" t="s">
        <v>83</v>
      </c>
      <c r="B12" s="295">
        <v>180000</v>
      </c>
      <c r="C12" s="295">
        <v>235000</v>
      </c>
      <c r="D12" s="296">
        <v>234954</v>
      </c>
      <c r="E12" s="192">
        <f t="shared" si="0"/>
        <v>0.999804255319149</v>
      </c>
      <c r="F12" s="192">
        <f t="shared" si="1"/>
        <v>1.30769744531641</v>
      </c>
      <c r="G12" s="204">
        <v>179670</v>
      </c>
      <c r="H12" s="294"/>
    </row>
    <row r="13" s="57" customFormat="1" ht="21" customHeight="1" spans="1:8">
      <c r="A13" s="189" t="s">
        <v>84</v>
      </c>
      <c r="B13" s="295">
        <v>40000</v>
      </c>
      <c r="C13" s="295">
        <v>49900</v>
      </c>
      <c r="D13" s="296">
        <v>50215</v>
      </c>
      <c r="E13" s="192">
        <f t="shared" si="0"/>
        <v>1.0063126252505</v>
      </c>
      <c r="F13" s="192">
        <f t="shared" si="1"/>
        <v>1.2242186357209</v>
      </c>
      <c r="G13" s="204">
        <v>41018</v>
      </c>
      <c r="H13" s="294"/>
    </row>
    <row r="14" s="57" customFormat="1" ht="21" customHeight="1" spans="1:8">
      <c r="A14" s="189" t="s">
        <v>85</v>
      </c>
      <c r="B14" s="295">
        <v>2500</v>
      </c>
      <c r="C14" s="295">
        <v>1900</v>
      </c>
      <c r="D14" s="296">
        <v>1845</v>
      </c>
      <c r="E14" s="192">
        <f t="shared" si="0"/>
        <v>0.971052631578947</v>
      </c>
      <c r="F14" s="192">
        <f t="shared" si="1"/>
        <v>0.703661327231121</v>
      </c>
      <c r="G14" s="204">
        <v>2622</v>
      </c>
      <c r="H14" s="294"/>
    </row>
    <row r="15" s="57" customFormat="1" ht="21" customHeight="1" spans="1:8">
      <c r="A15" s="189" t="s">
        <v>86</v>
      </c>
      <c r="B15" s="295">
        <v>80000</v>
      </c>
      <c r="C15" s="295">
        <v>69800</v>
      </c>
      <c r="D15" s="296">
        <v>69806</v>
      </c>
      <c r="E15" s="192">
        <f t="shared" si="0"/>
        <v>1.00008595988539</v>
      </c>
      <c r="F15" s="192">
        <f t="shared" si="1"/>
        <v>0.905348620045653</v>
      </c>
      <c r="G15" s="204">
        <v>77104</v>
      </c>
      <c r="H15" s="294"/>
    </row>
    <row r="16" s="57" customFormat="1" ht="21" customHeight="1" spans="1:8">
      <c r="A16" s="189" t="s">
        <v>87</v>
      </c>
      <c r="B16" s="295"/>
      <c r="C16" s="295">
        <v>31</v>
      </c>
      <c r="D16" s="296">
        <v>42</v>
      </c>
      <c r="E16" s="192">
        <f t="shared" si="0"/>
        <v>1.35483870967742</v>
      </c>
      <c r="F16" s="192">
        <f t="shared" si="1"/>
        <v>2</v>
      </c>
      <c r="G16" s="204">
        <v>21</v>
      </c>
      <c r="H16" s="294"/>
    </row>
    <row r="17" s="57" customFormat="1" ht="21" customHeight="1" spans="1:8">
      <c r="A17" s="189" t="s">
        <v>88</v>
      </c>
      <c r="B17" s="297"/>
      <c r="C17" s="293"/>
      <c r="D17" s="296"/>
      <c r="E17" s="192"/>
      <c r="F17" s="192"/>
      <c r="G17" s="204"/>
      <c r="H17" s="294"/>
    </row>
    <row r="18" s="57" customFormat="1" ht="21" customHeight="1" spans="1:8">
      <c r="A18" s="189" t="s">
        <v>89</v>
      </c>
      <c r="B18" s="295">
        <v>14000</v>
      </c>
      <c r="C18" s="295">
        <v>16710</v>
      </c>
      <c r="D18" s="296">
        <v>15986</v>
      </c>
      <c r="E18" s="192">
        <f t="shared" si="0"/>
        <v>0.956672651107122</v>
      </c>
      <c r="F18" s="192">
        <f t="shared" si="1"/>
        <v>0.701201859812264</v>
      </c>
      <c r="G18" s="204">
        <v>22798</v>
      </c>
      <c r="H18" s="294"/>
    </row>
    <row r="19" s="57" customFormat="1" ht="21" customHeight="1" spans="1:8">
      <c r="A19" s="189" t="s">
        <v>90</v>
      </c>
      <c r="B19" s="295">
        <v>300</v>
      </c>
      <c r="C19" s="295">
        <v>1220</v>
      </c>
      <c r="D19" s="296">
        <v>1214</v>
      </c>
      <c r="E19" s="192">
        <f t="shared" si="0"/>
        <v>0.995081967213115</v>
      </c>
      <c r="F19" s="192"/>
      <c r="G19" s="204">
        <v>50</v>
      </c>
      <c r="H19" s="294"/>
    </row>
    <row r="20" s="57" customFormat="1" ht="21" customHeight="1" spans="1:8">
      <c r="A20" s="189" t="s">
        <v>91</v>
      </c>
      <c r="B20" s="295"/>
      <c r="C20" s="295"/>
      <c r="D20" s="296"/>
      <c r="E20" s="192"/>
      <c r="F20" s="192"/>
      <c r="G20" s="204"/>
      <c r="H20" s="294"/>
    </row>
    <row r="21" s="57" customFormat="1" ht="21" customHeight="1" spans="1:8">
      <c r="A21" s="189" t="s">
        <v>92</v>
      </c>
      <c r="B21" s="298"/>
      <c r="C21" s="293"/>
      <c r="D21" s="296"/>
      <c r="E21" s="192"/>
      <c r="F21" s="192"/>
      <c r="G21" s="204"/>
      <c r="H21" s="294"/>
    </row>
    <row r="22" s="57" customFormat="1" ht="21" customHeight="1" spans="1:8">
      <c r="A22" s="189" t="s">
        <v>93</v>
      </c>
      <c r="B22" s="295"/>
      <c r="C22" s="295"/>
      <c r="D22" s="296"/>
      <c r="E22" s="192"/>
      <c r="F22" s="192"/>
      <c r="G22" s="204"/>
      <c r="H22" s="294"/>
    </row>
    <row r="23" s="57" customFormat="1" ht="21" customHeight="1" spans="1:8">
      <c r="A23" s="189" t="s">
        <v>94</v>
      </c>
      <c r="B23" s="295">
        <v>3500</v>
      </c>
      <c r="C23" s="295">
        <v>3380</v>
      </c>
      <c r="D23" s="296">
        <v>3381</v>
      </c>
      <c r="E23" s="192">
        <f t="shared" si="0"/>
        <v>1.00029585798817</v>
      </c>
      <c r="F23" s="192">
        <f t="shared" si="1"/>
        <v>2.32690984170681</v>
      </c>
      <c r="G23" s="204">
        <v>1453</v>
      </c>
      <c r="H23" s="294"/>
    </row>
    <row r="24" s="57" customFormat="1" ht="21" customHeight="1" spans="1:8">
      <c r="A24" s="189" t="s">
        <v>95</v>
      </c>
      <c r="B24" s="295">
        <v>300</v>
      </c>
      <c r="C24" s="295">
        <v>320</v>
      </c>
      <c r="D24" s="296">
        <v>323</v>
      </c>
      <c r="E24" s="192">
        <f t="shared" si="0"/>
        <v>1.009375</v>
      </c>
      <c r="F24" s="192">
        <f t="shared" si="1"/>
        <v>1</v>
      </c>
      <c r="G24" s="204">
        <v>323</v>
      </c>
      <c r="H24" s="294"/>
    </row>
    <row r="25" s="57" customFormat="1" ht="21" customHeight="1" spans="1:8">
      <c r="A25" s="189" t="s">
        <v>96</v>
      </c>
      <c r="B25" s="295">
        <v>4200</v>
      </c>
      <c r="C25" s="295">
        <v>6500</v>
      </c>
      <c r="D25" s="296">
        <v>5616</v>
      </c>
      <c r="E25" s="192">
        <f t="shared" si="0"/>
        <v>0.864</v>
      </c>
      <c r="F25" s="192">
        <f t="shared" si="1"/>
        <v>1.28571428571429</v>
      </c>
      <c r="G25" s="204">
        <v>4368</v>
      </c>
      <c r="H25" s="294"/>
    </row>
    <row r="26" s="57" customFormat="1" ht="21" customHeight="1" spans="1:8">
      <c r="A26" s="189" t="s">
        <v>97</v>
      </c>
      <c r="B26" s="299">
        <v>6200</v>
      </c>
      <c r="C26" s="299"/>
      <c r="D26" s="296"/>
      <c r="E26" s="192"/>
      <c r="F26" s="192"/>
      <c r="G26" s="204"/>
      <c r="H26" s="294"/>
    </row>
    <row r="27" s="57" customFormat="1" ht="21" customHeight="1" spans="1:8">
      <c r="A27" s="300" t="s">
        <v>98</v>
      </c>
      <c r="B27" s="295">
        <v>800</v>
      </c>
      <c r="C27" s="295">
        <v>22500</v>
      </c>
      <c r="D27" s="296">
        <v>22969</v>
      </c>
      <c r="E27" s="192">
        <f t="shared" si="0"/>
        <v>1.02084444444444</v>
      </c>
      <c r="F27" s="192">
        <f t="shared" si="1"/>
        <v>27.409307875895</v>
      </c>
      <c r="G27" s="204">
        <v>838</v>
      </c>
      <c r="H27" s="294"/>
    </row>
    <row r="28" s="57" customFormat="1" ht="21" customHeight="1" spans="1:8">
      <c r="A28" s="189" t="s">
        <v>99</v>
      </c>
      <c r="B28" s="295">
        <v>6900</v>
      </c>
      <c r="C28" s="295">
        <v>6879</v>
      </c>
      <c r="D28" s="296">
        <v>6879</v>
      </c>
      <c r="E28" s="192">
        <f t="shared" si="0"/>
        <v>1</v>
      </c>
      <c r="F28" s="192">
        <f t="shared" si="1"/>
        <v>1.16238594119635</v>
      </c>
      <c r="G28" s="204">
        <v>5918</v>
      </c>
      <c r="H28" s="294"/>
    </row>
    <row r="29" s="57" customFormat="1" ht="21" customHeight="1" spans="1:8">
      <c r="A29" s="301" t="s">
        <v>100</v>
      </c>
      <c r="B29" s="302"/>
      <c r="C29" s="303"/>
      <c r="D29" s="303">
        <v>153</v>
      </c>
      <c r="E29" s="304"/>
      <c r="F29" s="304">
        <f t="shared" si="1"/>
        <v>5.27586206896552</v>
      </c>
      <c r="G29" s="204">
        <v>29</v>
      </c>
      <c r="H29" s="294"/>
    </row>
    <row r="30" s="57" customFormat="1" ht="21" customHeight="1" spans="1:6">
      <c r="A30" s="305" t="s">
        <v>72</v>
      </c>
      <c r="B30" s="306">
        <f>'1全区一般收入'!B33</f>
        <v>620000</v>
      </c>
      <c r="C30" s="306">
        <f>'1全区一般收入'!C33</f>
        <v>746000</v>
      </c>
      <c r="D30" s="306">
        <f>'1全区一般收入'!D33</f>
        <v>762469</v>
      </c>
      <c r="E30" s="198"/>
      <c r="F30" s="198"/>
    </row>
    <row r="31" s="57" customFormat="1" ht="21" customHeight="1" spans="1:6">
      <c r="A31" s="186" t="s">
        <v>101</v>
      </c>
      <c r="B31" s="296">
        <f>B5</f>
        <v>620000</v>
      </c>
      <c r="C31" s="296">
        <f>C5</f>
        <v>708000</v>
      </c>
      <c r="D31" s="296">
        <f>D5</f>
        <v>707858</v>
      </c>
      <c r="E31" s="192"/>
      <c r="F31" s="307"/>
    </row>
    <row r="32" s="57" customFormat="1" ht="21" customHeight="1" spans="1:6">
      <c r="A32" s="33" t="s">
        <v>102</v>
      </c>
      <c r="B32" s="296">
        <f>B30-B31</f>
        <v>0</v>
      </c>
      <c r="C32" s="296">
        <f>C30-C31</f>
        <v>38000</v>
      </c>
      <c r="D32" s="296">
        <f>D30-D31</f>
        <v>54611</v>
      </c>
      <c r="E32" s="192"/>
      <c r="F32" s="307"/>
    </row>
    <row r="33" s="57" customFormat="1" ht="24.6" customHeight="1" spans="1:1">
      <c r="A33" s="23"/>
    </row>
    <row r="34" s="57" customFormat="1" ht="24.6" customHeight="1"/>
    <row r="35" s="57" customFormat="1" ht="24.6" customHeight="1"/>
    <row r="36" s="57" customFormat="1" ht="24.6" customHeight="1"/>
    <row r="37" s="57" customFormat="1"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46"/>
  <sheetViews>
    <sheetView showGridLines="0" workbookViewId="0">
      <selection activeCell="B20" sqref="B20"/>
    </sheetView>
  </sheetViews>
  <sheetFormatPr defaultColWidth="8.7" defaultRowHeight="15.6"/>
  <cols>
    <col min="1" max="1" width="44" style="204" customWidth="1"/>
    <col min="2" max="2" width="11.5" style="204" customWidth="1"/>
    <col min="3" max="3" width="12.1" style="204" customWidth="1"/>
    <col min="4" max="4" width="12.7" style="209" customWidth="1"/>
    <col min="5" max="5" width="11.6" style="209" customWidth="1"/>
    <col min="6" max="6" width="13" style="210" customWidth="1"/>
    <col min="7" max="7" width="9" style="204" hidden="1" customWidth="1"/>
    <col min="8" max="32" width="9" style="204" customWidth="1"/>
    <col min="33" max="16384" width="8.7" style="204"/>
  </cols>
  <sheetData>
    <row r="1" s="206" customFormat="1" ht="66" customHeight="1" spans="1:6">
      <c r="A1" s="113" t="s">
        <v>103</v>
      </c>
      <c r="B1" s="113"/>
      <c r="C1" s="113"/>
      <c r="D1" s="113"/>
      <c r="E1" s="113"/>
      <c r="F1" s="113"/>
    </row>
    <row r="2" ht="21" customHeight="1" spans="6:32">
      <c r="F2" s="211" t="s">
        <v>37</v>
      </c>
      <c r="G2"/>
      <c r="H2"/>
      <c r="I2"/>
      <c r="J2"/>
      <c r="K2"/>
      <c r="L2"/>
      <c r="M2"/>
      <c r="N2"/>
      <c r="O2"/>
      <c r="P2"/>
      <c r="Q2"/>
      <c r="R2"/>
      <c r="S2"/>
      <c r="T2"/>
      <c r="U2"/>
      <c r="V2"/>
      <c r="W2"/>
      <c r="X2"/>
      <c r="Y2"/>
      <c r="Z2"/>
      <c r="AA2"/>
      <c r="AB2"/>
      <c r="AC2"/>
      <c r="AD2"/>
      <c r="AE2"/>
      <c r="AF2"/>
    </row>
    <row r="3" ht="25.5" customHeight="1" spans="1:32">
      <c r="A3" s="30" t="s">
        <v>38</v>
      </c>
      <c r="B3" s="310" t="s">
        <v>39</v>
      </c>
      <c r="C3" s="310"/>
      <c r="D3" s="310"/>
      <c r="E3" s="310"/>
      <c r="F3" s="310"/>
      <c r="G3"/>
      <c r="H3"/>
      <c r="I3"/>
      <c r="J3"/>
      <c r="K3"/>
      <c r="L3"/>
      <c r="M3"/>
      <c r="N3"/>
      <c r="O3"/>
      <c r="P3"/>
      <c r="Q3"/>
      <c r="R3"/>
      <c r="S3"/>
      <c r="T3"/>
      <c r="U3"/>
      <c r="V3"/>
      <c r="W3"/>
      <c r="X3"/>
      <c r="Y3"/>
      <c r="Z3"/>
      <c r="AA3"/>
      <c r="AB3"/>
      <c r="AC3"/>
      <c r="AD3"/>
      <c r="AE3"/>
      <c r="AF3"/>
    </row>
    <row r="4" s="207" customFormat="1" ht="30.75" customHeight="1" spans="1:6">
      <c r="A4" s="30"/>
      <c r="B4" s="30" t="s">
        <v>40</v>
      </c>
      <c r="C4" s="30" t="s">
        <v>41</v>
      </c>
      <c r="D4" s="30" t="s">
        <v>42</v>
      </c>
      <c r="E4" s="30" t="s">
        <v>43</v>
      </c>
      <c r="F4" s="30" t="s">
        <v>44</v>
      </c>
    </row>
    <row r="5" ht="22.5" customHeight="1" spans="1:32">
      <c r="A5" s="91" t="s">
        <v>45</v>
      </c>
      <c r="B5" s="311">
        <f>B6+B20</f>
        <v>445000</v>
      </c>
      <c r="C5" s="311">
        <f>C6+C20</f>
        <v>475000</v>
      </c>
      <c r="D5" s="311">
        <f>D6+D20</f>
        <v>479807</v>
      </c>
      <c r="E5" s="93">
        <f t="shared" ref="E5:E26" si="0">D5/C5</f>
        <v>1.01012</v>
      </c>
      <c r="F5" s="93">
        <f>D5/G5</f>
        <v>1.13405153973968</v>
      </c>
      <c r="G5">
        <v>423091</v>
      </c>
      <c r="H5"/>
      <c r="I5"/>
      <c r="J5"/>
      <c r="K5"/>
      <c r="L5"/>
      <c r="M5"/>
      <c r="N5"/>
      <c r="O5"/>
      <c r="P5"/>
      <c r="Q5"/>
      <c r="R5"/>
      <c r="S5"/>
      <c r="T5"/>
      <c r="U5"/>
      <c r="V5"/>
      <c r="W5"/>
      <c r="X5"/>
      <c r="Y5"/>
      <c r="Z5"/>
      <c r="AA5"/>
      <c r="AB5"/>
      <c r="AC5"/>
      <c r="AD5"/>
      <c r="AE5"/>
      <c r="AF5"/>
    </row>
    <row r="6" s="308" customFormat="1" ht="22.5" customHeight="1" spans="1:7">
      <c r="A6" s="95" t="s">
        <v>46</v>
      </c>
      <c r="B6" s="311">
        <f>SUM(B7:B19)</f>
        <v>333000</v>
      </c>
      <c r="C6" s="311">
        <f>SUM(C7:C19)</f>
        <v>372000</v>
      </c>
      <c r="D6" s="311">
        <f>SUM(D7:D19)</f>
        <v>375322</v>
      </c>
      <c r="E6" s="93">
        <f t="shared" si="0"/>
        <v>1.00893010752688</v>
      </c>
      <c r="F6" s="93">
        <f t="shared" ref="F6:F26" si="1">D6/G6</f>
        <v>1.22549320516421</v>
      </c>
      <c r="G6" s="308">
        <v>306262</v>
      </c>
    </row>
    <row r="7" ht="22.5" customHeight="1" spans="1:32">
      <c r="A7" s="96" t="s">
        <v>47</v>
      </c>
      <c r="B7" s="311">
        <v>122573</v>
      </c>
      <c r="C7" s="34">
        <v>133532</v>
      </c>
      <c r="D7" s="34">
        <v>134505</v>
      </c>
      <c r="E7" s="93">
        <f t="shared" si="0"/>
        <v>1.00728664290208</v>
      </c>
      <c r="F7" s="93">
        <f t="shared" si="1"/>
        <v>1.28939951685264</v>
      </c>
      <c r="G7">
        <v>104316</v>
      </c>
      <c r="H7"/>
      <c r="I7"/>
      <c r="J7"/>
      <c r="K7"/>
      <c r="L7"/>
      <c r="M7"/>
      <c r="N7"/>
      <c r="O7"/>
      <c r="P7"/>
      <c r="Q7"/>
      <c r="R7"/>
      <c r="S7"/>
      <c r="T7"/>
      <c r="U7"/>
      <c r="V7"/>
      <c r="W7"/>
      <c r="X7"/>
      <c r="Y7"/>
      <c r="Z7"/>
      <c r="AA7"/>
      <c r="AB7"/>
      <c r="AC7"/>
      <c r="AD7"/>
      <c r="AE7"/>
      <c r="AF7"/>
    </row>
    <row r="8" ht="22.5" customHeight="1" spans="1:32">
      <c r="A8" s="96" t="s">
        <v>48</v>
      </c>
      <c r="B8" s="311">
        <v>46500</v>
      </c>
      <c r="C8" s="34">
        <v>44500</v>
      </c>
      <c r="D8" s="34">
        <v>44846</v>
      </c>
      <c r="E8" s="93">
        <f t="shared" si="0"/>
        <v>1.00777528089888</v>
      </c>
      <c r="F8" s="93">
        <f t="shared" si="1"/>
        <v>0.984349963783226</v>
      </c>
      <c r="G8">
        <v>45559</v>
      </c>
      <c r="H8"/>
      <c r="I8"/>
      <c r="J8"/>
      <c r="K8"/>
      <c r="L8"/>
      <c r="M8"/>
      <c r="N8"/>
      <c r="O8"/>
      <c r="P8"/>
      <c r="Q8"/>
      <c r="R8"/>
      <c r="S8"/>
      <c r="T8"/>
      <c r="U8"/>
      <c r="V8"/>
      <c r="W8"/>
      <c r="X8"/>
      <c r="Y8"/>
      <c r="Z8"/>
      <c r="AA8"/>
      <c r="AB8"/>
      <c r="AC8"/>
      <c r="AD8"/>
      <c r="AE8"/>
      <c r="AF8"/>
    </row>
    <row r="9" ht="22.5" customHeight="1" spans="1:32">
      <c r="A9" s="96" t="s">
        <v>49</v>
      </c>
      <c r="B9" s="311">
        <v>19900</v>
      </c>
      <c r="C9" s="34">
        <v>19200</v>
      </c>
      <c r="D9" s="34">
        <v>19670</v>
      </c>
      <c r="E9" s="93">
        <f t="shared" si="0"/>
        <v>1.02447916666667</v>
      </c>
      <c r="F9" s="93">
        <f t="shared" si="1"/>
        <v>1.03700970054829</v>
      </c>
      <c r="G9">
        <v>18968</v>
      </c>
      <c r="H9"/>
      <c r="I9"/>
      <c r="J9"/>
      <c r="K9"/>
      <c r="L9"/>
      <c r="M9"/>
      <c r="N9"/>
      <c r="O9"/>
      <c r="P9"/>
      <c r="Q9"/>
      <c r="R9"/>
      <c r="S9"/>
      <c r="T9"/>
      <c r="U9"/>
      <c r="V9"/>
      <c r="W9"/>
      <c r="X9"/>
      <c r="Y9"/>
      <c r="Z9"/>
      <c r="AA9"/>
      <c r="AB9"/>
      <c r="AC9"/>
      <c r="AD9"/>
      <c r="AE9"/>
      <c r="AF9"/>
    </row>
    <row r="10" ht="22.5" customHeight="1" spans="1:32">
      <c r="A10" s="96" t="s">
        <v>50</v>
      </c>
      <c r="B10" s="311">
        <v>85</v>
      </c>
      <c r="C10" s="34">
        <v>13</v>
      </c>
      <c r="D10" s="34">
        <v>50</v>
      </c>
      <c r="E10" s="93">
        <f t="shared" si="0"/>
        <v>3.84615384615385</v>
      </c>
      <c r="F10" s="93">
        <f t="shared" si="1"/>
        <v>1.47058823529412</v>
      </c>
      <c r="G10">
        <v>34</v>
      </c>
      <c r="H10"/>
      <c r="I10"/>
      <c r="J10"/>
      <c r="K10"/>
      <c r="L10"/>
      <c r="M10"/>
      <c r="N10"/>
      <c r="O10"/>
      <c r="P10"/>
      <c r="Q10"/>
      <c r="R10"/>
      <c r="S10"/>
      <c r="T10"/>
      <c r="U10"/>
      <c r="V10"/>
      <c r="W10"/>
      <c r="X10"/>
      <c r="Y10"/>
      <c r="Z10"/>
      <c r="AA10"/>
      <c r="AB10"/>
      <c r="AC10"/>
      <c r="AD10"/>
      <c r="AE10"/>
      <c r="AF10"/>
    </row>
    <row r="11" ht="22.5" customHeight="1" spans="1:32">
      <c r="A11" s="96" t="s">
        <v>51</v>
      </c>
      <c r="B11" s="311">
        <v>28747</v>
      </c>
      <c r="C11" s="34">
        <v>33400</v>
      </c>
      <c r="D11" s="34">
        <v>34035</v>
      </c>
      <c r="E11" s="93">
        <f t="shared" si="0"/>
        <v>1.0190119760479</v>
      </c>
      <c r="F11" s="93">
        <f t="shared" si="1"/>
        <v>1.20418199830173</v>
      </c>
      <c r="G11">
        <v>28264</v>
      </c>
      <c r="H11"/>
      <c r="I11"/>
      <c r="J11"/>
      <c r="K11"/>
      <c r="L11"/>
      <c r="M11"/>
      <c r="N11"/>
      <c r="O11"/>
      <c r="P11"/>
      <c r="Q11"/>
      <c r="R11"/>
      <c r="S11"/>
      <c r="T11"/>
      <c r="U11"/>
      <c r="V11"/>
      <c r="W11"/>
      <c r="X11"/>
      <c r="Y11"/>
      <c r="Z11"/>
      <c r="AA11"/>
      <c r="AB11"/>
      <c r="AC11"/>
      <c r="AD11"/>
      <c r="AE11"/>
      <c r="AF11"/>
    </row>
    <row r="12" ht="22.5" customHeight="1" spans="1:32">
      <c r="A12" s="96" t="s">
        <v>52</v>
      </c>
      <c r="B12" s="311">
        <v>64000</v>
      </c>
      <c r="C12" s="34">
        <v>57500</v>
      </c>
      <c r="D12" s="34">
        <v>57961</v>
      </c>
      <c r="E12" s="93">
        <f t="shared" si="0"/>
        <v>1.00801739130435</v>
      </c>
      <c r="F12" s="93">
        <f t="shared" si="1"/>
        <v>0.896257924849235</v>
      </c>
      <c r="G12">
        <v>64670</v>
      </c>
      <c r="H12"/>
      <c r="I12"/>
      <c r="J12"/>
      <c r="K12"/>
      <c r="L12"/>
      <c r="M12"/>
      <c r="N12"/>
      <c r="O12"/>
      <c r="P12"/>
      <c r="Q12"/>
      <c r="R12"/>
      <c r="S12"/>
      <c r="T12"/>
      <c r="U12"/>
      <c r="V12"/>
      <c r="W12"/>
      <c r="X12"/>
      <c r="Y12"/>
      <c r="Z12"/>
      <c r="AA12"/>
      <c r="AB12"/>
      <c r="AC12"/>
      <c r="AD12"/>
      <c r="AE12"/>
      <c r="AF12"/>
    </row>
    <row r="13" ht="22.5" customHeight="1" spans="1:32">
      <c r="A13" s="96" t="s">
        <v>53</v>
      </c>
      <c r="B13" s="311">
        <v>18000</v>
      </c>
      <c r="C13" s="34">
        <v>35000</v>
      </c>
      <c r="D13" s="34">
        <v>34888</v>
      </c>
      <c r="E13" s="93">
        <f t="shared" si="0"/>
        <v>0.9968</v>
      </c>
      <c r="F13" s="93">
        <f t="shared" si="1"/>
        <v>1.97811419175597</v>
      </c>
      <c r="G13">
        <v>17637</v>
      </c>
      <c r="H13"/>
      <c r="I13"/>
      <c r="J13"/>
      <c r="K13"/>
      <c r="L13"/>
      <c r="M13"/>
      <c r="N13"/>
      <c r="O13"/>
      <c r="P13"/>
      <c r="Q13"/>
      <c r="R13"/>
      <c r="S13"/>
      <c r="T13"/>
      <c r="U13"/>
      <c r="V13"/>
      <c r="W13"/>
      <c r="X13"/>
      <c r="Y13"/>
      <c r="Z13"/>
      <c r="AA13"/>
      <c r="AB13"/>
      <c r="AC13"/>
      <c r="AD13"/>
      <c r="AE13"/>
      <c r="AF13"/>
    </row>
    <row r="14" ht="22.5" customHeight="1" spans="1:32">
      <c r="A14" s="96" t="s">
        <v>54</v>
      </c>
      <c r="B14" s="311">
        <v>4500</v>
      </c>
      <c r="C14" s="34">
        <v>3500</v>
      </c>
      <c r="D14" s="34">
        <v>3498</v>
      </c>
      <c r="E14" s="93">
        <f t="shared" si="0"/>
        <v>0.999428571428571</v>
      </c>
      <c r="F14" s="93">
        <f t="shared" si="1"/>
        <v>0.831076265146115</v>
      </c>
      <c r="G14">
        <v>4209</v>
      </c>
      <c r="H14"/>
      <c r="I14"/>
      <c r="J14"/>
      <c r="K14"/>
      <c r="L14"/>
      <c r="M14"/>
      <c r="N14"/>
      <c r="O14"/>
      <c r="P14"/>
      <c r="Q14"/>
      <c r="R14"/>
      <c r="S14"/>
      <c r="T14"/>
      <c r="U14"/>
      <c r="V14"/>
      <c r="W14"/>
      <c r="X14"/>
      <c r="Y14"/>
      <c r="Z14"/>
      <c r="AA14"/>
      <c r="AB14"/>
      <c r="AC14"/>
      <c r="AD14"/>
      <c r="AE14"/>
      <c r="AF14"/>
    </row>
    <row r="15" ht="22.5" customHeight="1" spans="1:32">
      <c r="A15" s="96" t="s">
        <v>55</v>
      </c>
      <c r="B15" s="311">
        <v>5000</v>
      </c>
      <c r="C15" s="34">
        <v>16200</v>
      </c>
      <c r="D15" s="34">
        <v>16129</v>
      </c>
      <c r="E15" s="93">
        <f t="shared" si="0"/>
        <v>0.995617283950617</v>
      </c>
      <c r="F15" s="93">
        <f t="shared" si="1"/>
        <v>22.7810734463277</v>
      </c>
      <c r="G15">
        <v>708</v>
      </c>
      <c r="H15"/>
      <c r="I15"/>
      <c r="J15"/>
      <c r="K15"/>
      <c r="L15"/>
      <c r="M15"/>
      <c r="N15"/>
      <c r="O15"/>
      <c r="P15"/>
      <c r="Q15"/>
      <c r="R15"/>
      <c r="S15"/>
      <c r="T15"/>
      <c r="U15"/>
      <c r="V15"/>
      <c r="W15"/>
      <c r="X15"/>
      <c r="Y15"/>
      <c r="Z15"/>
      <c r="AA15"/>
      <c r="AB15"/>
      <c r="AC15"/>
      <c r="AD15"/>
      <c r="AE15"/>
      <c r="AF15"/>
    </row>
    <row r="16" ht="22.5" customHeight="1" spans="1:32">
      <c r="A16" s="96" t="s">
        <v>56</v>
      </c>
      <c r="B16" s="311">
        <v>6920</v>
      </c>
      <c r="C16" s="34">
        <v>6600</v>
      </c>
      <c r="D16" s="34">
        <v>6733</v>
      </c>
      <c r="E16" s="93">
        <f t="shared" si="0"/>
        <v>1.02015151515152</v>
      </c>
      <c r="F16" s="93">
        <f t="shared" si="1"/>
        <v>0.979345454545455</v>
      </c>
      <c r="G16">
        <v>6875</v>
      </c>
      <c r="H16"/>
      <c r="I16"/>
      <c r="J16"/>
      <c r="K16"/>
      <c r="L16"/>
      <c r="M16"/>
      <c r="N16"/>
      <c r="O16"/>
      <c r="P16"/>
      <c r="Q16"/>
      <c r="R16"/>
      <c r="S16"/>
      <c r="T16"/>
      <c r="U16"/>
      <c r="V16"/>
      <c r="W16"/>
      <c r="X16"/>
      <c r="Y16"/>
      <c r="Z16"/>
      <c r="AA16"/>
      <c r="AB16"/>
      <c r="AC16"/>
      <c r="AD16"/>
      <c r="AE16"/>
      <c r="AF16"/>
    </row>
    <row r="17" ht="22.5" customHeight="1" spans="1:32">
      <c r="A17" s="96" t="s">
        <v>57</v>
      </c>
      <c r="B17" s="311">
        <v>16700</v>
      </c>
      <c r="C17" s="34">
        <v>22500</v>
      </c>
      <c r="D17" s="34">
        <v>22953</v>
      </c>
      <c r="E17" s="93">
        <f t="shared" si="0"/>
        <v>1.02013333333333</v>
      </c>
      <c r="F17" s="93">
        <f t="shared" si="1"/>
        <v>1.53542042946016</v>
      </c>
      <c r="G17">
        <v>14949</v>
      </c>
      <c r="H17"/>
      <c r="I17"/>
      <c r="J17"/>
      <c r="K17"/>
      <c r="L17"/>
      <c r="M17"/>
      <c r="N17"/>
      <c r="O17"/>
      <c r="P17"/>
      <c r="Q17"/>
      <c r="R17"/>
      <c r="S17"/>
      <c r="T17"/>
      <c r="U17"/>
      <c r="V17"/>
      <c r="W17"/>
      <c r="X17"/>
      <c r="Y17"/>
      <c r="Z17"/>
      <c r="AA17"/>
      <c r="AB17"/>
      <c r="AC17"/>
      <c r="AD17"/>
      <c r="AE17"/>
      <c r="AF17"/>
    </row>
    <row r="18" s="86" customFormat="1" ht="22.5" customHeight="1" spans="1:7">
      <c r="A18" s="96" t="s">
        <v>58</v>
      </c>
      <c r="B18" s="311">
        <v>75</v>
      </c>
      <c r="C18" s="34">
        <v>51</v>
      </c>
      <c r="D18" s="34">
        <v>50</v>
      </c>
      <c r="E18" s="93">
        <f t="shared" si="0"/>
        <v>0.980392156862745</v>
      </c>
      <c r="F18" s="93">
        <f t="shared" si="1"/>
        <v>1.78571428571429</v>
      </c>
      <c r="G18" s="86">
        <v>28</v>
      </c>
    </row>
    <row r="19" s="86" customFormat="1" ht="22.5" customHeight="1" spans="1:7">
      <c r="A19" s="96" t="s">
        <v>59</v>
      </c>
      <c r="B19" s="311"/>
      <c r="C19" s="34">
        <v>4</v>
      </c>
      <c r="D19" s="34">
        <v>4</v>
      </c>
      <c r="E19" s="93">
        <f t="shared" si="0"/>
        <v>1</v>
      </c>
      <c r="F19" s="93">
        <f t="shared" si="1"/>
        <v>0.0888888888888889</v>
      </c>
      <c r="G19" s="86">
        <v>45</v>
      </c>
    </row>
    <row r="20" s="309" customFormat="1" ht="22.5" customHeight="1" spans="1:7">
      <c r="A20" s="95" t="s">
        <v>60</v>
      </c>
      <c r="B20" s="311">
        <f>SUM(B21:B26)</f>
        <v>112000</v>
      </c>
      <c r="C20" s="311">
        <f>SUM(C21:C26)</f>
        <v>103000</v>
      </c>
      <c r="D20" s="311">
        <f>SUM(D21:D26)</f>
        <v>104485</v>
      </c>
      <c r="E20" s="93">
        <f t="shared" si="0"/>
        <v>1.01441747572816</v>
      </c>
      <c r="F20" s="93">
        <f t="shared" si="1"/>
        <v>0.894341302245162</v>
      </c>
      <c r="G20" s="309">
        <v>116829</v>
      </c>
    </row>
    <row r="21" ht="22.5" customHeight="1" spans="1:32">
      <c r="A21" s="96" t="s">
        <v>61</v>
      </c>
      <c r="B21" s="34">
        <v>29758</v>
      </c>
      <c r="C21" s="34">
        <v>31200</v>
      </c>
      <c r="D21" s="34">
        <v>31750</v>
      </c>
      <c r="E21" s="93">
        <f t="shared" si="0"/>
        <v>1.01762820512821</v>
      </c>
      <c r="F21" s="93">
        <f t="shared" si="1"/>
        <v>1.18691588785047</v>
      </c>
      <c r="G21">
        <v>26750</v>
      </c>
      <c r="H21"/>
      <c r="I21"/>
      <c r="J21"/>
      <c r="K21"/>
      <c r="L21"/>
      <c r="M21"/>
      <c r="N21"/>
      <c r="O21"/>
      <c r="P21"/>
      <c r="Q21"/>
      <c r="R21"/>
      <c r="S21"/>
      <c r="T21"/>
      <c r="U21"/>
      <c r="V21"/>
      <c r="W21"/>
      <c r="X21"/>
      <c r="Y21"/>
      <c r="Z21"/>
      <c r="AA21"/>
      <c r="AB21"/>
      <c r="AC21"/>
      <c r="AD21"/>
      <c r="AE21"/>
      <c r="AF21"/>
    </row>
    <row r="22" ht="22.5" customHeight="1" spans="1:32">
      <c r="A22" s="96" t="s">
        <v>62</v>
      </c>
      <c r="B22" s="34">
        <v>4157</v>
      </c>
      <c r="C22" s="34">
        <v>6100</v>
      </c>
      <c r="D22" s="34">
        <v>6730</v>
      </c>
      <c r="E22" s="93">
        <f t="shared" si="0"/>
        <v>1.10327868852459</v>
      </c>
      <c r="F22" s="93">
        <f t="shared" si="1"/>
        <v>1.50998429436841</v>
      </c>
      <c r="G22">
        <v>4457</v>
      </c>
      <c r="H22"/>
      <c r="I22"/>
      <c r="J22"/>
      <c r="K22"/>
      <c r="L22"/>
      <c r="M22"/>
      <c r="N22"/>
      <c r="O22"/>
      <c r="P22"/>
      <c r="Q22"/>
      <c r="R22"/>
      <c r="S22"/>
      <c r="T22"/>
      <c r="U22"/>
      <c r="V22"/>
      <c r="W22"/>
      <c r="X22"/>
      <c r="Y22"/>
      <c r="Z22"/>
      <c r="AA22"/>
      <c r="AB22"/>
      <c r="AC22"/>
      <c r="AD22"/>
      <c r="AE22"/>
      <c r="AF22"/>
    </row>
    <row r="23" ht="22.5" customHeight="1" spans="1:32">
      <c r="A23" s="96" t="s">
        <v>63</v>
      </c>
      <c r="B23" s="34">
        <v>4527</v>
      </c>
      <c r="C23" s="34">
        <v>6200</v>
      </c>
      <c r="D23" s="34">
        <v>6284</v>
      </c>
      <c r="E23" s="93">
        <f t="shared" si="0"/>
        <v>1.01354838709677</v>
      </c>
      <c r="F23" s="93">
        <f t="shared" si="1"/>
        <v>1.30563058383545</v>
      </c>
      <c r="G23">
        <v>4813</v>
      </c>
      <c r="H23"/>
      <c r="I23"/>
      <c r="J23"/>
      <c r="K23"/>
      <c r="L23"/>
      <c r="M23"/>
      <c r="N23"/>
      <c r="O23"/>
      <c r="P23"/>
      <c r="Q23"/>
      <c r="R23"/>
      <c r="S23"/>
      <c r="T23"/>
      <c r="U23"/>
      <c r="V23"/>
      <c r="W23"/>
      <c r="X23"/>
      <c r="Y23"/>
      <c r="Z23"/>
      <c r="AA23"/>
      <c r="AB23"/>
      <c r="AC23"/>
      <c r="AD23"/>
      <c r="AE23"/>
      <c r="AF23"/>
    </row>
    <row r="24" ht="22.5" customHeight="1" spans="1:32">
      <c r="A24" s="96" t="s">
        <v>64</v>
      </c>
      <c r="B24" s="34"/>
      <c r="C24" s="311"/>
      <c r="D24" s="34"/>
      <c r="E24" s="93"/>
      <c r="F24" s="93"/>
      <c r="G24">
        <v>2918</v>
      </c>
      <c r="H24"/>
      <c r="I24"/>
      <c r="J24"/>
      <c r="K24"/>
      <c r="L24"/>
      <c r="M24"/>
      <c r="N24"/>
      <c r="O24"/>
      <c r="P24"/>
      <c r="Q24"/>
      <c r="R24"/>
      <c r="S24"/>
      <c r="T24"/>
      <c r="U24"/>
      <c r="V24"/>
      <c r="W24"/>
      <c r="X24"/>
      <c r="Y24"/>
      <c r="Z24"/>
      <c r="AA24"/>
      <c r="AB24"/>
      <c r="AC24"/>
      <c r="AD24"/>
      <c r="AE24"/>
      <c r="AF24"/>
    </row>
    <row r="25" ht="22.5" customHeight="1" spans="1:32">
      <c r="A25" s="96" t="s">
        <v>65</v>
      </c>
      <c r="B25" s="34">
        <v>73558</v>
      </c>
      <c r="C25" s="311">
        <v>35500</v>
      </c>
      <c r="D25" s="34">
        <v>35567</v>
      </c>
      <c r="E25" s="93">
        <f t="shared" si="0"/>
        <v>1.00188732394366</v>
      </c>
      <c r="F25" s="93">
        <f t="shared" si="1"/>
        <v>0.463305022926219</v>
      </c>
      <c r="G25">
        <v>76768</v>
      </c>
      <c r="H25"/>
      <c r="I25"/>
      <c r="J25"/>
      <c r="K25"/>
      <c r="L25"/>
      <c r="M25"/>
      <c r="N25"/>
      <c r="O25"/>
      <c r="P25"/>
      <c r="Q25"/>
      <c r="R25"/>
      <c r="S25"/>
      <c r="T25"/>
      <c r="U25"/>
      <c r="V25"/>
      <c r="W25"/>
      <c r="X25"/>
      <c r="Y25"/>
      <c r="Z25"/>
      <c r="AA25"/>
      <c r="AB25"/>
      <c r="AC25"/>
      <c r="AD25"/>
      <c r="AE25"/>
      <c r="AF25"/>
    </row>
    <row r="26" ht="22.5" customHeight="1" spans="1:32">
      <c r="A26" s="312" t="s">
        <v>66</v>
      </c>
      <c r="B26" s="223"/>
      <c r="C26" s="313">
        <v>24000</v>
      </c>
      <c r="D26" s="223">
        <v>24154</v>
      </c>
      <c r="E26" s="224">
        <f t="shared" si="0"/>
        <v>1.00641666666667</v>
      </c>
      <c r="F26" s="224">
        <f t="shared" si="1"/>
        <v>21.5084594835263</v>
      </c>
      <c r="G26">
        <v>1123</v>
      </c>
      <c r="H26"/>
      <c r="I26"/>
      <c r="J26"/>
      <c r="K26"/>
      <c r="L26"/>
      <c r="M26"/>
      <c r="N26"/>
      <c r="O26"/>
      <c r="P26"/>
      <c r="Q26"/>
      <c r="R26"/>
      <c r="S26"/>
      <c r="T26"/>
      <c r="U26"/>
      <c r="V26"/>
      <c r="W26"/>
      <c r="X26"/>
      <c r="Y26"/>
      <c r="Z26"/>
      <c r="AA26"/>
      <c r="AB26"/>
      <c r="AC26"/>
      <c r="AD26"/>
      <c r="AE26"/>
      <c r="AF26"/>
    </row>
    <row r="27" s="208" customFormat="1" ht="22.5" customHeight="1" spans="1:6">
      <c r="A27" s="314" t="s">
        <v>45</v>
      </c>
      <c r="B27" s="315">
        <f>B5</f>
        <v>445000</v>
      </c>
      <c r="C27" s="315">
        <f>C5</f>
        <v>475000</v>
      </c>
      <c r="D27" s="315">
        <f>D5</f>
        <v>479807</v>
      </c>
      <c r="E27" s="228"/>
      <c r="F27" s="228"/>
    </row>
    <row r="28" ht="22.5" customHeight="1" spans="1:32">
      <c r="A28" s="316" t="s">
        <v>67</v>
      </c>
      <c r="B28" s="317">
        <v>106680</v>
      </c>
      <c r="C28" s="318">
        <v>106680</v>
      </c>
      <c r="D28" s="319">
        <v>106680</v>
      </c>
      <c r="E28" s="228"/>
      <c r="F28" s="320"/>
      <c r="G28"/>
      <c r="H28"/>
      <c r="I28"/>
      <c r="J28"/>
      <c r="K28"/>
      <c r="L28"/>
      <c r="M28"/>
      <c r="N28"/>
      <c r="O28"/>
      <c r="P28"/>
      <c r="Q28"/>
      <c r="R28"/>
      <c r="S28"/>
      <c r="T28"/>
      <c r="U28"/>
      <c r="V28"/>
      <c r="W28"/>
      <c r="X28"/>
      <c r="Y28"/>
      <c r="Z28"/>
      <c r="AA28"/>
      <c r="AB28"/>
      <c r="AC28"/>
      <c r="AD28"/>
      <c r="AE28"/>
      <c r="AF28"/>
    </row>
    <row r="29" ht="22.5" customHeight="1" spans="1:32">
      <c r="A29" s="103" t="s">
        <v>104</v>
      </c>
      <c r="B29" s="233">
        <v>93320</v>
      </c>
      <c r="C29" s="321">
        <v>115075</v>
      </c>
      <c r="D29" s="322">
        <v>114488</v>
      </c>
      <c r="E29" s="228"/>
      <c r="F29" s="104"/>
      <c r="G29"/>
      <c r="H29"/>
      <c r="I29"/>
      <c r="J29"/>
      <c r="K29"/>
      <c r="L29"/>
      <c r="M29"/>
      <c r="N29"/>
      <c r="O29"/>
      <c r="P29"/>
      <c r="Q29"/>
      <c r="R29"/>
      <c r="S29"/>
      <c r="T29"/>
      <c r="U29"/>
      <c r="V29"/>
      <c r="W29"/>
      <c r="X29"/>
      <c r="Y29"/>
      <c r="Z29"/>
      <c r="AA29"/>
      <c r="AB29"/>
      <c r="AC29"/>
      <c r="AD29"/>
      <c r="AE29"/>
      <c r="AF29"/>
    </row>
    <row r="30" ht="22.5" customHeight="1" spans="1:32">
      <c r="A30" s="103" t="s">
        <v>69</v>
      </c>
      <c r="B30" s="233">
        <v>29000</v>
      </c>
      <c r="C30" s="321">
        <v>31796</v>
      </c>
      <c r="D30" s="322">
        <v>31796</v>
      </c>
      <c r="E30" s="228"/>
      <c r="F30" s="104"/>
      <c r="G30"/>
      <c r="H30"/>
      <c r="I30"/>
      <c r="J30"/>
      <c r="K30"/>
      <c r="L30"/>
      <c r="M30"/>
      <c r="N30"/>
      <c r="O30"/>
      <c r="P30"/>
      <c r="Q30"/>
      <c r="R30"/>
      <c r="S30"/>
      <c r="T30"/>
      <c r="U30"/>
      <c r="V30"/>
      <c r="W30"/>
      <c r="X30"/>
      <c r="Y30"/>
      <c r="Z30"/>
      <c r="AA30"/>
      <c r="AB30"/>
      <c r="AC30"/>
      <c r="AD30"/>
      <c r="AE30"/>
      <c r="AF30"/>
    </row>
    <row r="31" ht="22.5" customHeight="1" spans="1:32">
      <c r="A31" s="103" t="s">
        <v>70</v>
      </c>
      <c r="B31" s="233">
        <v>-54000</v>
      </c>
      <c r="C31" s="321">
        <v>-173254</v>
      </c>
      <c r="D31" s="323">
        <v>-161005</v>
      </c>
      <c r="E31" s="228"/>
      <c r="F31" s="104"/>
      <c r="I31"/>
      <c r="J31"/>
      <c r="K31"/>
      <c r="L31"/>
      <c r="M31"/>
      <c r="N31"/>
      <c r="O31"/>
      <c r="P31"/>
      <c r="Q31"/>
      <c r="R31"/>
      <c r="S31"/>
      <c r="T31"/>
      <c r="U31"/>
      <c r="V31"/>
      <c r="W31"/>
      <c r="X31"/>
      <c r="Y31"/>
      <c r="Z31"/>
      <c r="AA31"/>
      <c r="AB31"/>
      <c r="AC31"/>
      <c r="AD31"/>
      <c r="AE31"/>
      <c r="AF31"/>
    </row>
    <row r="32" ht="22.5" customHeight="1" spans="1:32">
      <c r="A32" s="103" t="s">
        <v>71</v>
      </c>
      <c r="B32" s="233"/>
      <c r="C32" s="321">
        <v>190703</v>
      </c>
      <c r="D32" s="311">
        <v>190703</v>
      </c>
      <c r="E32" s="228"/>
      <c r="F32" s="104"/>
      <c r="G32"/>
      <c r="H32"/>
      <c r="I32"/>
      <c r="J32"/>
      <c r="K32"/>
      <c r="L32"/>
      <c r="M32"/>
      <c r="N32"/>
      <c r="O32"/>
      <c r="P32"/>
      <c r="Q32"/>
      <c r="R32"/>
      <c r="S32"/>
      <c r="T32"/>
      <c r="U32"/>
      <c r="V32"/>
      <c r="W32"/>
      <c r="X32"/>
      <c r="Y32"/>
      <c r="Z32"/>
      <c r="AA32"/>
      <c r="AB32"/>
      <c r="AC32"/>
      <c r="AD32"/>
      <c r="AE32"/>
      <c r="AF32"/>
    </row>
    <row r="33" ht="26.1" customHeight="1" spans="1:32">
      <c r="A33" s="324" t="s">
        <v>105</v>
      </c>
      <c r="B33" s="213"/>
      <c r="C33" s="311"/>
      <c r="D33" s="311"/>
      <c r="E33" s="228"/>
      <c r="F33" s="104"/>
      <c r="G33"/>
      <c r="H33"/>
      <c r="I33"/>
      <c r="J33"/>
      <c r="K33"/>
      <c r="L33"/>
      <c r="M33"/>
      <c r="N33"/>
      <c r="O33"/>
      <c r="P33"/>
      <c r="Q33"/>
      <c r="R33"/>
      <c r="S33"/>
      <c r="T33"/>
      <c r="U33"/>
      <c r="V33"/>
      <c r="W33"/>
      <c r="X33"/>
      <c r="Y33"/>
      <c r="Z33"/>
      <c r="AA33"/>
      <c r="AB33"/>
      <c r="AC33"/>
      <c r="AD33"/>
      <c r="AE33"/>
      <c r="AF33"/>
    </row>
    <row r="34" ht="22.5" customHeight="1" spans="1:32">
      <c r="A34" s="91" t="s">
        <v>72</v>
      </c>
      <c r="B34" s="213">
        <f>SUM(B27:B33)</f>
        <v>620000</v>
      </c>
      <c r="C34" s="213">
        <f>SUM(C27:C33)</f>
        <v>746000</v>
      </c>
      <c r="D34" s="213">
        <f>SUM(D27:D33)</f>
        <v>762469</v>
      </c>
      <c r="E34" s="228"/>
      <c r="F34" s="104"/>
      <c r="G34"/>
      <c r="H34"/>
      <c r="I34"/>
      <c r="J34"/>
      <c r="K34"/>
      <c r="L34"/>
      <c r="M34"/>
      <c r="N34"/>
      <c r="O34"/>
      <c r="P34"/>
      <c r="Q34"/>
      <c r="R34"/>
      <c r="S34"/>
      <c r="T34"/>
      <c r="U34"/>
      <c r="V34"/>
      <c r="W34"/>
      <c r="X34"/>
      <c r="Y34"/>
      <c r="Z34"/>
      <c r="AA34"/>
      <c r="AB34"/>
      <c r="AC34"/>
      <c r="AD34"/>
      <c r="AE34"/>
      <c r="AF34"/>
    </row>
    <row r="35" ht="15" customHeight="1" spans="7:32">
      <c r="G35"/>
      <c r="H35"/>
      <c r="I35"/>
      <c r="J35"/>
      <c r="K35"/>
      <c r="L35"/>
      <c r="M35"/>
      <c r="N35"/>
      <c r="O35"/>
      <c r="P35"/>
      <c r="Q35"/>
      <c r="R35"/>
      <c r="S35"/>
      <c r="T35"/>
      <c r="U35"/>
      <c r="V35"/>
      <c r="W35"/>
      <c r="X35"/>
      <c r="Y35"/>
      <c r="Z35"/>
      <c r="AA35"/>
      <c r="AB35"/>
      <c r="AC35"/>
      <c r="AD35"/>
      <c r="AE35"/>
      <c r="AF35"/>
    </row>
    <row r="36" ht="15" customHeight="1" spans="7:32">
      <c r="G36"/>
      <c r="H36"/>
      <c r="I36"/>
      <c r="J36"/>
      <c r="K36"/>
      <c r="L36"/>
      <c r="M36"/>
      <c r="N36"/>
      <c r="O36"/>
      <c r="P36"/>
      <c r="Q36"/>
      <c r="R36"/>
      <c r="S36"/>
      <c r="T36"/>
      <c r="U36"/>
      <c r="V36"/>
      <c r="W36"/>
      <c r="X36"/>
      <c r="Y36"/>
      <c r="Z36"/>
      <c r="AA36"/>
      <c r="AB36"/>
      <c r="AC36"/>
      <c r="AD36"/>
      <c r="AE36"/>
      <c r="AF36"/>
    </row>
    <row r="37" ht="15" customHeight="1" spans="7:32">
      <c r="G37"/>
      <c r="H37"/>
      <c r="I37"/>
      <c r="J37"/>
      <c r="K37"/>
      <c r="L37"/>
      <c r="M37"/>
      <c r="N37"/>
      <c r="O37"/>
      <c r="P37"/>
      <c r="Q37"/>
      <c r="R37"/>
      <c r="S37"/>
      <c r="T37"/>
      <c r="U37"/>
      <c r="V37"/>
      <c r="W37"/>
      <c r="X37"/>
      <c r="Y37"/>
      <c r="Z37"/>
      <c r="AA37"/>
      <c r="AB37"/>
      <c r="AC37"/>
      <c r="AD37"/>
      <c r="AE37"/>
      <c r="AF37"/>
    </row>
    <row r="38" ht="15" customHeight="1" spans="7:32">
      <c r="G38"/>
      <c r="H38"/>
      <c r="I38"/>
      <c r="J38"/>
      <c r="K38"/>
      <c r="L38"/>
      <c r="M38"/>
      <c r="N38"/>
      <c r="O38"/>
      <c r="P38"/>
      <c r="Q38"/>
      <c r="R38"/>
      <c r="S38"/>
      <c r="T38"/>
      <c r="U38"/>
      <c r="V38"/>
      <c r="W38"/>
      <c r="X38"/>
      <c r="Y38"/>
      <c r="Z38"/>
      <c r="AA38"/>
      <c r="AB38"/>
      <c r="AC38"/>
      <c r="AD38"/>
      <c r="AE38"/>
      <c r="AF38"/>
    </row>
    <row r="39" ht="15" customHeight="1" spans="7:32">
      <c r="G39"/>
      <c r="H39"/>
      <c r="I39"/>
      <c r="J39"/>
      <c r="K39"/>
      <c r="L39"/>
      <c r="M39"/>
      <c r="N39"/>
      <c r="O39"/>
      <c r="P39"/>
      <c r="Q39"/>
      <c r="R39"/>
      <c r="S39"/>
      <c r="T39"/>
      <c r="U39"/>
      <c r="V39"/>
      <c r="W39"/>
      <c r="X39"/>
      <c r="Y39"/>
      <c r="Z39"/>
      <c r="AA39"/>
      <c r="AB39"/>
      <c r="AC39"/>
      <c r="AD39"/>
      <c r="AE39"/>
      <c r="AF39"/>
    </row>
    <row r="40" ht="15" customHeight="1" spans="7:32">
      <c r="G40"/>
      <c r="H40"/>
      <c r="I40"/>
      <c r="J40"/>
      <c r="K40"/>
      <c r="L40"/>
      <c r="M40"/>
      <c r="N40"/>
      <c r="O40"/>
      <c r="P40"/>
      <c r="Q40"/>
      <c r="R40"/>
      <c r="S40"/>
      <c r="T40"/>
      <c r="U40"/>
      <c r="V40"/>
      <c r="W40"/>
      <c r="X40"/>
      <c r="Y40"/>
      <c r="Z40"/>
      <c r="AA40"/>
      <c r="AB40"/>
      <c r="AC40"/>
      <c r="AD40"/>
      <c r="AE40"/>
      <c r="AF40"/>
    </row>
    <row r="41" ht="15" customHeight="1" spans="7:32">
      <c r="G41"/>
      <c r="H41"/>
      <c r="I41"/>
      <c r="J41"/>
      <c r="K41"/>
      <c r="L41"/>
      <c r="M41"/>
      <c r="N41"/>
      <c r="O41"/>
      <c r="P41"/>
      <c r="Q41"/>
      <c r="R41"/>
      <c r="S41"/>
      <c r="T41"/>
      <c r="U41"/>
      <c r="V41"/>
      <c r="W41"/>
      <c r="X41"/>
      <c r="Y41"/>
      <c r="Z41"/>
      <c r="AA41"/>
      <c r="AB41"/>
      <c r="AC41"/>
      <c r="AD41"/>
      <c r="AE41"/>
      <c r="AF41"/>
    </row>
    <row r="42" ht="15" customHeight="1" spans="7:32">
      <c r="G42"/>
      <c r="H42"/>
      <c r="I42"/>
      <c r="J42"/>
      <c r="K42"/>
      <c r="L42"/>
      <c r="M42"/>
      <c r="N42"/>
      <c r="O42"/>
      <c r="P42"/>
      <c r="Q42"/>
      <c r="R42"/>
      <c r="S42"/>
      <c r="T42"/>
      <c r="U42"/>
      <c r="V42"/>
      <c r="W42"/>
      <c r="X42"/>
      <c r="Y42"/>
      <c r="Z42"/>
      <c r="AA42"/>
      <c r="AB42"/>
      <c r="AC42"/>
      <c r="AD42"/>
      <c r="AE42"/>
      <c r="AF42"/>
    </row>
    <row r="43" ht="15" customHeight="1" spans="7:32">
      <c r="G43"/>
      <c r="H43"/>
      <c r="I43"/>
      <c r="J43"/>
      <c r="K43"/>
      <c r="L43"/>
      <c r="M43"/>
      <c r="N43"/>
      <c r="O43"/>
      <c r="P43"/>
      <c r="Q43"/>
      <c r="R43"/>
      <c r="S43"/>
      <c r="T43"/>
      <c r="U43"/>
      <c r="V43"/>
      <c r="W43"/>
      <c r="X43"/>
      <c r="Y43"/>
      <c r="Z43"/>
      <c r="AA43"/>
      <c r="AB43"/>
      <c r="AC43"/>
      <c r="AD43"/>
      <c r="AE43"/>
      <c r="AF43"/>
    </row>
    <row r="44" ht="15" customHeight="1" spans="7:32">
      <c r="G44"/>
      <c r="H44"/>
      <c r="I44"/>
      <c r="J44"/>
      <c r="K44"/>
      <c r="L44"/>
      <c r="M44"/>
      <c r="N44"/>
      <c r="O44"/>
      <c r="P44"/>
      <c r="Q44"/>
      <c r="R44"/>
      <c r="S44"/>
      <c r="T44"/>
      <c r="U44"/>
      <c r="V44"/>
      <c r="W44"/>
      <c r="X44"/>
      <c r="Y44"/>
      <c r="Z44"/>
      <c r="AA44"/>
      <c r="AB44"/>
      <c r="AC44"/>
      <c r="AD44"/>
      <c r="AE44"/>
      <c r="AF44"/>
    </row>
    <row r="45" ht="15" customHeight="1" spans="7:32">
      <c r="G45"/>
      <c r="H45"/>
      <c r="I45"/>
      <c r="J45"/>
      <c r="K45"/>
      <c r="L45"/>
      <c r="M45"/>
      <c r="N45"/>
      <c r="O45"/>
      <c r="P45"/>
      <c r="Q45"/>
      <c r="R45"/>
      <c r="S45"/>
      <c r="T45"/>
      <c r="U45"/>
      <c r="V45"/>
      <c r="W45"/>
      <c r="X45"/>
      <c r="Y45"/>
      <c r="Z45"/>
      <c r="AA45"/>
      <c r="AB45"/>
      <c r="AC45"/>
      <c r="AD45"/>
      <c r="AE45"/>
      <c r="AF45"/>
    </row>
    <row r="46" ht="15" customHeight="1" spans="7:32">
      <c r="G46"/>
      <c r="H46"/>
      <c r="I46"/>
      <c r="J46"/>
      <c r="K46"/>
      <c r="L46"/>
      <c r="M46"/>
      <c r="N46"/>
      <c r="O46"/>
      <c r="P46"/>
      <c r="Q46"/>
      <c r="R46"/>
      <c r="S46"/>
      <c r="T46"/>
      <c r="U46"/>
      <c r="V46"/>
      <c r="W46"/>
      <c r="X46"/>
      <c r="Y46"/>
      <c r="Z46"/>
      <c r="AA46"/>
      <c r="AB46"/>
      <c r="AC46"/>
      <c r="AD46"/>
      <c r="AE46"/>
      <c r="AF46"/>
    </row>
  </sheetData>
  <mergeCells count="3">
    <mergeCell ref="A1:F1"/>
    <mergeCell ref="B3:F3"/>
    <mergeCell ref="A3:A4"/>
  </mergeCells>
  <dataValidations count="1">
    <dataValidation type="decimal" operator="between" allowBlank="1" showInputMessage="1" showErrorMessage="1" sqref="B7 C7 B8 C8 B17 C17 B18 B25 C25 C26 B9:B16 B21:B23 C9:C16 C18:C19 C21:C23">
      <formula1>-99999999999999</formula1>
      <formula2>99999999999999</formula2>
    </dataValidation>
  </dataValidation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7"/>
  <sheetViews>
    <sheetView showGridLines="0" showZeros="0" workbookViewId="0">
      <selection activeCell="F7" sqref="F7"/>
    </sheetView>
  </sheetViews>
  <sheetFormatPr defaultColWidth="8.7" defaultRowHeight="15.6"/>
  <cols>
    <col min="1" max="1" width="35" style="57" customWidth="1"/>
    <col min="2" max="2" width="10" style="57" customWidth="1"/>
    <col min="3" max="3" width="10.4" style="57" customWidth="1"/>
    <col min="4" max="4" width="10.1" style="57" customWidth="1"/>
    <col min="5" max="5" width="10.6" style="57" customWidth="1"/>
    <col min="6" max="6" width="11.5" style="57" customWidth="1"/>
    <col min="7" max="7" width="13.7" style="57" hidden="1" customWidth="1"/>
    <col min="8" max="8" width="11.6" style="57" customWidth="1"/>
    <col min="9" max="32" width="9" style="57" customWidth="1"/>
    <col min="33" max="224" width="8.7" style="57"/>
    <col min="225" max="240" width="9" style="57" customWidth="1"/>
    <col min="241" max="16384" width="8.7" style="86"/>
  </cols>
  <sheetData>
    <row r="1" s="56" customFormat="1" ht="36" customHeight="1" spans="1:6">
      <c r="A1" s="167" t="s">
        <v>106</v>
      </c>
      <c r="B1" s="167"/>
      <c r="C1" s="167"/>
      <c r="D1" s="167"/>
      <c r="E1" s="167"/>
      <c r="F1" s="167"/>
    </row>
    <row r="2" s="23" customFormat="1" ht="18" customHeight="1" spans="6:6">
      <c r="F2" s="292" t="s">
        <v>37</v>
      </c>
    </row>
    <row r="3" s="23" customFormat="1" ht="21.9" customHeight="1" spans="1:6">
      <c r="A3" s="30" t="s">
        <v>38</v>
      </c>
      <c r="B3" s="184" t="s">
        <v>39</v>
      </c>
      <c r="C3" s="184"/>
      <c r="D3" s="184"/>
      <c r="E3" s="184"/>
      <c r="F3" s="184"/>
    </row>
    <row r="4" s="24" customFormat="1" ht="34.5" customHeight="1" spans="1:6">
      <c r="A4" s="30"/>
      <c r="B4" s="30" t="s">
        <v>40</v>
      </c>
      <c r="C4" s="30" t="s">
        <v>41</v>
      </c>
      <c r="D4" s="30" t="s">
        <v>42</v>
      </c>
      <c r="E4" s="30" t="s">
        <v>74</v>
      </c>
      <c r="F4" s="30" t="s">
        <v>75</v>
      </c>
    </row>
    <row r="5" s="57" customFormat="1" ht="21" customHeight="1" spans="1:8">
      <c r="A5" s="33" t="s">
        <v>76</v>
      </c>
      <c r="B5" s="293">
        <f t="shared" ref="B5:G5" si="0">SUM(B6:B29)</f>
        <v>620000</v>
      </c>
      <c r="C5" s="293">
        <f t="shared" si="0"/>
        <v>708000</v>
      </c>
      <c r="D5" s="293">
        <f t="shared" si="0"/>
        <v>707858</v>
      </c>
      <c r="E5" s="192">
        <f t="shared" ref="E5:E29" si="1">D5/C5</f>
        <v>0.999799435028249</v>
      </c>
      <c r="F5" s="192">
        <f>D5/G5</f>
        <v>1.14651070129348</v>
      </c>
      <c r="G5" s="293">
        <f t="shared" si="0"/>
        <v>617402</v>
      </c>
      <c r="H5" s="294"/>
    </row>
    <row r="6" s="57" customFormat="1" ht="21" customHeight="1" spans="1:9">
      <c r="A6" s="189" t="s">
        <v>77</v>
      </c>
      <c r="B6" s="295">
        <v>63500</v>
      </c>
      <c r="C6" s="295">
        <v>63000</v>
      </c>
      <c r="D6" s="296">
        <v>63732</v>
      </c>
      <c r="E6" s="192">
        <f t="shared" si="1"/>
        <v>1.01161904761905</v>
      </c>
      <c r="F6" s="192">
        <f t="shared" ref="F6:F29" si="2">D6/G6</f>
        <v>1.02621409249002</v>
      </c>
      <c r="G6" s="296">
        <v>62104</v>
      </c>
      <c r="H6" s="294"/>
      <c r="I6" s="23"/>
    </row>
    <row r="7" s="57" customFormat="1" ht="21" customHeight="1" spans="1:9">
      <c r="A7" s="189" t="s">
        <v>78</v>
      </c>
      <c r="B7" s="295">
        <v>200</v>
      </c>
      <c r="C7" s="295">
        <v>360</v>
      </c>
      <c r="D7" s="296">
        <v>338</v>
      </c>
      <c r="E7" s="192">
        <f t="shared" si="1"/>
        <v>0.938888888888889</v>
      </c>
      <c r="F7" s="192">
        <f t="shared" si="2"/>
        <v>1.34661354581673</v>
      </c>
      <c r="G7" s="296">
        <v>251</v>
      </c>
      <c r="H7" s="294"/>
      <c r="I7" s="23"/>
    </row>
    <row r="8" s="57" customFormat="1" ht="21" customHeight="1" spans="1:8">
      <c r="A8" s="189" t="s">
        <v>79</v>
      </c>
      <c r="B8" s="295">
        <v>48300</v>
      </c>
      <c r="C8" s="295">
        <v>51600</v>
      </c>
      <c r="D8" s="296">
        <v>51596</v>
      </c>
      <c r="E8" s="192">
        <f t="shared" si="1"/>
        <v>0.999922480620155</v>
      </c>
      <c r="F8" s="192">
        <f t="shared" si="2"/>
        <v>1.02701088795557</v>
      </c>
      <c r="G8" s="296">
        <v>50239</v>
      </c>
      <c r="H8" s="294"/>
    </row>
    <row r="9" s="57" customFormat="1" ht="21" customHeight="1" spans="1:8">
      <c r="A9" s="189" t="s">
        <v>80</v>
      </c>
      <c r="B9" s="295">
        <v>156000</v>
      </c>
      <c r="C9" s="295">
        <v>160300</v>
      </c>
      <c r="D9" s="296">
        <v>160308</v>
      </c>
      <c r="E9" s="192">
        <f t="shared" si="1"/>
        <v>1.00004990642545</v>
      </c>
      <c r="F9" s="192">
        <f t="shared" si="2"/>
        <v>1.03292568203198</v>
      </c>
      <c r="G9" s="296">
        <v>155198</v>
      </c>
      <c r="H9" s="294"/>
    </row>
    <row r="10" s="57" customFormat="1" ht="21" customHeight="1" spans="1:8">
      <c r="A10" s="189" t="s">
        <v>81</v>
      </c>
      <c r="B10" s="295">
        <v>3300</v>
      </c>
      <c r="C10" s="295">
        <v>7600</v>
      </c>
      <c r="D10" s="296">
        <v>7572</v>
      </c>
      <c r="E10" s="192">
        <f t="shared" si="1"/>
        <v>0.996315789473684</v>
      </c>
      <c r="F10" s="192">
        <f t="shared" si="2"/>
        <v>2.57288481141692</v>
      </c>
      <c r="G10" s="296">
        <v>2943</v>
      </c>
      <c r="H10" s="294"/>
    </row>
    <row r="11" s="57" customFormat="1" ht="21" customHeight="1" spans="1:8">
      <c r="A11" s="189" t="s">
        <v>82</v>
      </c>
      <c r="B11" s="295">
        <v>10000</v>
      </c>
      <c r="C11" s="295">
        <v>11000</v>
      </c>
      <c r="D11" s="296">
        <v>10929</v>
      </c>
      <c r="E11" s="192">
        <f t="shared" si="1"/>
        <v>0.993545454545455</v>
      </c>
      <c r="F11" s="192">
        <f t="shared" si="2"/>
        <v>1.04533715925395</v>
      </c>
      <c r="G11" s="296">
        <v>10455</v>
      </c>
      <c r="H11" s="294"/>
    </row>
    <row r="12" s="57" customFormat="1" ht="21" customHeight="1" spans="1:8">
      <c r="A12" s="189" t="s">
        <v>83</v>
      </c>
      <c r="B12" s="295">
        <v>180000</v>
      </c>
      <c r="C12" s="295">
        <v>235000</v>
      </c>
      <c r="D12" s="296">
        <v>234954</v>
      </c>
      <c r="E12" s="192">
        <f t="shared" si="1"/>
        <v>0.999804255319149</v>
      </c>
      <c r="F12" s="192">
        <f t="shared" si="2"/>
        <v>1.30769744531641</v>
      </c>
      <c r="G12" s="296">
        <v>179670</v>
      </c>
      <c r="H12" s="294"/>
    </row>
    <row r="13" s="57" customFormat="1" ht="21" customHeight="1" spans="1:8">
      <c r="A13" s="189" t="s">
        <v>84</v>
      </c>
      <c r="B13" s="295">
        <v>40000</v>
      </c>
      <c r="C13" s="295">
        <v>49900</v>
      </c>
      <c r="D13" s="296">
        <v>50215</v>
      </c>
      <c r="E13" s="192">
        <f t="shared" si="1"/>
        <v>1.0063126252505</v>
      </c>
      <c r="F13" s="192">
        <f t="shared" si="2"/>
        <v>1.2242186357209</v>
      </c>
      <c r="G13" s="296">
        <v>41018</v>
      </c>
      <c r="H13" s="294"/>
    </row>
    <row r="14" s="57" customFormat="1" ht="21" customHeight="1" spans="1:8">
      <c r="A14" s="189" t="s">
        <v>85</v>
      </c>
      <c r="B14" s="295">
        <v>2500</v>
      </c>
      <c r="C14" s="295">
        <v>1900</v>
      </c>
      <c r="D14" s="296">
        <v>1845</v>
      </c>
      <c r="E14" s="192">
        <f t="shared" si="1"/>
        <v>0.971052631578947</v>
      </c>
      <c r="F14" s="192">
        <f t="shared" si="2"/>
        <v>0.703661327231121</v>
      </c>
      <c r="G14" s="296">
        <v>2622</v>
      </c>
      <c r="H14" s="294"/>
    </row>
    <row r="15" s="57" customFormat="1" ht="21" customHeight="1" spans="1:8">
      <c r="A15" s="189" t="s">
        <v>86</v>
      </c>
      <c r="B15" s="295">
        <v>80000</v>
      </c>
      <c r="C15" s="295">
        <v>69800</v>
      </c>
      <c r="D15" s="296">
        <v>69806</v>
      </c>
      <c r="E15" s="192">
        <f t="shared" si="1"/>
        <v>1.00008595988539</v>
      </c>
      <c r="F15" s="192">
        <f t="shared" si="2"/>
        <v>0.905348620045653</v>
      </c>
      <c r="G15" s="296">
        <v>77104</v>
      </c>
      <c r="H15" s="294"/>
    </row>
    <row r="16" s="57" customFormat="1" ht="21" customHeight="1" spans="1:8">
      <c r="A16" s="189" t="s">
        <v>87</v>
      </c>
      <c r="B16" s="295"/>
      <c r="C16" s="295">
        <v>31</v>
      </c>
      <c r="D16" s="296">
        <v>42</v>
      </c>
      <c r="E16" s="192"/>
      <c r="F16" s="192">
        <f t="shared" si="2"/>
        <v>2</v>
      </c>
      <c r="G16" s="296">
        <v>21</v>
      </c>
      <c r="H16" s="294"/>
    </row>
    <row r="17" s="57" customFormat="1" ht="21" customHeight="1" spans="1:8">
      <c r="A17" s="189" t="s">
        <v>88</v>
      </c>
      <c r="B17" s="297"/>
      <c r="C17" s="293"/>
      <c r="D17" s="296"/>
      <c r="E17" s="192"/>
      <c r="F17" s="192"/>
      <c r="G17" s="296"/>
      <c r="H17" s="294"/>
    </row>
    <row r="18" s="57" customFormat="1" ht="21" customHeight="1" spans="1:8">
      <c r="A18" s="189" t="s">
        <v>89</v>
      </c>
      <c r="B18" s="295">
        <v>14000</v>
      </c>
      <c r="C18" s="295">
        <v>16710</v>
      </c>
      <c r="D18" s="296">
        <v>15986</v>
      </c>
      <c r="E18" s="192">
        <f t="shared" si="1"/>
        <v>0.956672651107122</v>
      </c>
      <c r="F18" s="192">
        <f t="shared" si="2"/>
        <v>0.701201859812264</v>
      </c>
      <c r="G18" s="296">
        <v>22798</v>
      </c>
      <c r="H18" s="294"/>
    </row>
    <row r="19" s="57" customFormat="1" ht="21" customHeight="1" spans="1:8">
      <c r="A19" s="189" t="s">
        <v>90</v>
      </c>
      <c r="B19" s="295">
        <v>300</v>
      </c>
      <c r="C19" s="295">
        <v>1220</v>
      </c>
      <c r="D19" s="296">
        <v>1214</v>
      </c>
      <c r="E19" s="192">
        <f t="shared" si="1"/>
        <v>0.995081967213115</v>
      </c>
      <c r="F19" s="192"/>
      <c r="G19" s="296">
        <v>50</v>
      </c>
      <c r="H19" s="294"/>
    </row>
    <row r="20" s="57" customFormat="1" ht="21" customHeight="1" spans="1:8">
      <c r="A20" s="189" t="s">
        <v>91</v>
      </c>
      <c r="B20" s="295"/>
      <c r="C20" s="295"/>
      <c r="D20" s="296"/>
      <c r="E20" s="192"/>
      <c r="F20" s="192"/>
      <c r="G20" s="296"/>
      <c r="H20" s="294"/>
    </row>
    <row r="21" s="57" customFormat="1" ht="21" customHeight="1" spans="1:8">
      <c r="A21" s="189" t="s">
        <v>92</v>
      </c>
      <c r="B21" s="298"/>
      <c r="C21" s="293"/>
      <c r="D21" s="296"/>
      <c r="E21" s="192"/>
      <c r="F21" s="192"/>
      <c r="G21" s="296"/>
      <c r="H21" s="294"/>
    </row>
    <row r="22" s="57" customFormat="1" ht="21" customHeight="1" spans="1:8">
      <c r="A22" s="189" t="s">
        <v>93</v>
      </c>
      <c r="B22" s="295"/>
      <c r="C22" s="295"/>
      <c r="D22" s="296"/>
      <c r="E22" s="192"/>
      <c r="F22" s="192"/>
      <c r="G22" s="296"/>
      <c r="H22" s="294"/>
    </row>
    <row r="23" s="57" customFormat="1" ht="21" customHeight="1" spans="1:8">
      <c r="A23" s="189" t="s">
        <v>94</v>
      </c>
      <c r="B23" s="295">
        <v>3500</v>
      </c>
      <c r="C23" s="295">
        <v>3380</v>
      </c>
      <c r="D23" s="296">
        <v>3381</v>
      </c>
      <c r="E23" s="192">
        <f t="shared" si="1"/>
        <v>1.00029585798817</v>
      </c>
      <c r="F23" s="192">
        <f t="shared" si="2"/>
        <v>2.32690984170681</v>
      </c>
      <c r="G23" s="296">
        <v>1453</v>
      </c>
      <c r="H23" s="294"/>
    </row>
    <row r="24" s="57" customFormat="1" ht="21" customHeight="1" spans="1:8">
      <c r="A24" s="189" t="s">
        <v>95</v>
      </c>
      <c r="B24" s="295">
        <v>300</v>
      </c>
      <c r="C24" s="295">
        <v>320</v>
      </c>
      <c r="D24" s="296">
        <v>323</v>
      </c>
      <c r="E24" s="192">
        <f t="shared" si="1"/>
        <v>1.009375</v>
      </c>
      <c r="F24" s="192">
        <f t="shared" si="2"/>
        <v>1</v>
      </c>
      <c r="G24" s="296">
        <v>323</v>
      </c>
      <c r="H24" s="294"/>
    </row>
    <row r="25" s="57" customFormat="1" ht="21" customHeight="1" spans="1:8">
      <c r="A25" s="189" t="s">
        <v>96</v>
      </c>
      <c r="B25" s="295">
        <v>4200</v>
      </c>
      <c r="C25" s="295">
        <v>6500</v>
      </c>
      <c r="D25" s="296">
        <v>5616</v>
      </c>
      <c r="E25" s="192">
        <f t="shared" si="1"/>
        <v>0.864</v>
      </c>
      <c r="F25" s="192">
        <f t="shared" si="2"/>
        <v>1.28571428571429</v>
      </c>
      <c r="G25" s="296">
        <v>4368</v>
      </c>
      <c r="H25" s="294"/>
    </row>
    <row r="26" s="57" customFormat="1" ht="21" customHeight="1" spans="1:8">
      <c r="A26" s="189" t="s">
        <v>97</v>
      </c>
      <c r="B26" s="299">
        <v>6200</v>
      </c>
      <c r="C26" s="299"/>
      <c r="D26" s="296"/>
      <c r="E26" s="192"/>
      <c r="F26" s="192"/>
      <c r="G26" s="296"/>
      <c r="H26" s="294"/>
    </row>
    <row r="27" s="57" customFormat="1" ht="21" customHeight="1" spans="1:8">
      <c r="A27" s="300" t="s">
        <v>98</v>
      </c>
      <c r="B27" s="295">
        <v>800</v>
      </c>
      <c r="C27" s="295">
        <v>22500</v>
      </c>
      <c r="D27" s="296">
        <v>22969</v>
      </c>
      <c r="E27" s="192">
        <f t="shared" si="1"/>
        <v>1.02084444444444</v>
      </c>
      <c r="F27" s="192">
        <f t="shared" si="2"/>
        <v>27.409307875895</v>
      </c>
      <c r="G27" s="296">
        <v>838</v>
      </c>
      <c r="H27" s="294"/>
    </row>
    <row r="28" s="57" customFormat="1" ht="21" customHeight="1" spans="1:8">
      <c r="A28" s="189" t="s">
        <v>99</v>
      </c>
      <c r="B28" s="295">
        <v>6900</v>
      </c>
      <c r="C28" s="295">
        <v>6879</v>
      </c>
      <c r="D28" s="296">
        <v>6879</v>
      </c>
      <c r="E28" s="192">
        <f t="shared" si="1"/>
        <v>1</v>
      </c>
      <c r="F28" s="192">
        <f t="shared" si="2"/>
        <v>1.16238594119635</v>
      </c>
      <c r="G28" s="296">
        <v>5918</v>
      </c>
      <c r="H28" s="294"/>
    </row>
    <row r="29" s="57" customFormat="1" ht="21" customHeight="1" spans="1:8">
      <c r="A29" s="301" t="s">
        <v>100</v>
      </c>
      <c r="B29" s="302"/>
      <c r="C29" s="303"/>
      <c r="D29" s="303">
        <v>153</v>
      </c>
      <c r="E29" s="304"/>
      <c r="F29" s="304">
        <f t="shared" si="2"/>
        <v>5.27586206896552</v>
      </c>
      <c r="G29" s="303">
        <v>29</v>
      </c>
      <c r="H29" s="294"/>
    </row>
    <row r="30" s="57" customFormat="1" ht="21" customHeight="1" spans="1:6">
      <c r="A30" s="305" t="s">
        <v>72</v>
      </c>
      <c r="B30" s="306">
        <f>'3区级一般收入'!B34</f>
        <v>620000</v>
      </c>
      <c r="C30" s="306">
        <f>'3区级一般收入'!C34</f>
        <v>746000</v>
      </c>
      <c r="D30" s="306">
        <f>'3区级一般收入'!D34</f>
        <v>762469</v>
      </c>
      <c r="E30" s="198"/>
      <c r="F30" s="198"/>
    </row>
    <row r="31" s="57" customFormat="1" ht="21" customHeight="1" spans="1:6">
      <c r="A31" s="186" t="s">
        <v>101</v>
      </c>
      <c r="B31" s="296">
        <f>B5</f>
        <v>620000</v>
      </c>
      <c r="C31" s="296">
        <f t="shared" ref="C31:D31" si="3">C5</f>
        <v>708000</v>
      </c>
      <c r="D31" s="296">
        <f t="shared" si="3"/>
        <v>707858</v>
      </c>
      <c r="E31" s="192"/>
      <c r="F31" s="307"/>
    </row>
    <row r="32" s="57" customFormat="1" ht="21" customHeight="1" spans="1:6">
      <c r="A32" s="33" t="s">
        <v>102</v>
      </c>
      <c r="B32" s="296">
        <v>0</v>
      </c>
      <c r="C32" s="296">
        <f>C30-C31</f>
        <v>38000</v>
      </c>
      <c r="D32" s="296">
        <f>D30-D31</f>
        <v>54611</v>
      </c>
      <c r="E32" s="192"/>
      <c r="F32" s="307"/>
    </row>
    <row r="33" s="57" customFormat="1" ht="24.6" customHeight="1" spans="1:1">
      <c r="A33" s="23"/>
    </row>
    <row r="34" s="57" customFormat="1" ht="24.6" customHeight="1"/>
    <row r="35" s="57" customFormat="1" ht="24.6" customHeight="1"/>
    <row r="36" s="57" customFormat="1" ht="24.6" customHeight="1"/>
    <row r="37" s="57" customFormat="1"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32"/>
  <sheetViews>
    <sheetView showGridLines="0" showZeros="0" zoomScale="85" zoomScaleNormal="85" workbookViewId="0">
      <selection activeCell="F16" sqref="F16"/>
    </sheetView>
  </sheetViews>
  <sheetFormatPr defaultColWidth="8.375" defaultRowHeight="24.95" customHeight="1" outlineLevelCol="3"/>
  <cols>
    <col min="1" max="1" width="34.7" style="271" customWidth="1"/>
    <col min="2" max="2" width="15.6" style="275" customWidth="1"/>
    <col min="3" max="3" width="13.6" style="275" customWidth="1"/>
    <col min="4" max="4" width="16.2" style="276" customWidth="1"/>
    <col min="5" max="16384" width="8.375" style="271"/>
  </cols>
  <sheetData>
    <row r="1" s="270" customFormat="1" ht="59" customHeight="1" spans="1:4">
      <c r="A1" s="277" t="s">
        <v>107</v>
      </c>
      <c r="B1" s="278"/>
      <c r="C1" s="278"/>
      <c r="D1" s="278"/>
    </row>
    <row r="2" s="271" customFormat="1" ht="19.5" customHeight="1" spans="1:4">
      <c r="A2" s="279"/>
      <c r="B2" s="280"/>
      <c r="C2" s="280"/>
      <c r="D2" s="281" t="s">
        <v>37</v>
      </c>
    </row>
    <row r="3" s="272" customFormat="1" ht="36.75" customHeight="1" spans="1:4">
      <c r="A3" s="282" t="s">
        <v>108</v>
      </c>
      <c r="B3" s="283" t="s">
        <v>41</v>
      </c>
      <c r="C3" s="284" t="s">
        <v>109</v>
      </c>
      <c r="D3" s="284" t="s">
        <v>74</v>
      </c>
    </row>
    <row r="4" s="273" customFormat="1" ht="25.5" customHeight="1" spans="1:4">
      <c r="A4" s="285" t="s">
        <v>110</v>
      </c>
      <c r="B4" s="286">
        <f>SUM(B5,B246,B286,B305,B395,B447,B503,B560,B689,B765,B842,B865,B972,B1030,B1094,B1114,B1144,B1154,B1199,B1220,B1264,B1314,B1317,B1329)</f>
        <v>708000</v>
      </c>
      <c r="C4" s="286">
        <f>SUM(C5,C246,C286,C305,C395,C447,C503,C560,C689,C765,C842,C865,C972,C1030,C1094,C1114,C1144,C1154,C1199,C1220,C1264,C1314,C1317,C1329)</f>
        <v>707858</v>
      </c>
      <c r="D4" s="287">
        <f t="shared" ref="D4:D8" si="0">C4/B4</f>
        <v>0.999799435028249</v>
      </c>
    </row>
    <row r="5" s="274" customFormat="1" ht="25.5" customHeight="1" spans="1:4">
      <c r="A5" s="288" t="s">
        <v>77</v>
      </c>
      <c r="B5" s="286">
        <f>SUM(B6+B18+B27+B37+B48+B59+B70+B78+B87+B100+B109+B120+B132+B139+B147+B153+B160+B167+B174+B181+B188+B196+B202+B208+B215+B230+B237+B243)</f>
        <v>63000</v>
      </c>
      <c r="C5" s="286">
        <f>SUM(C6+C18+C27+C37+C48+C59+C70+C78+C87+C100+C109+C120+C132+C139+C147+C153+C160+C167+C174+C181+C188+C196+C202+C208+C215+C230+C237+C243)</f>
        <v>63732</v>
      </c>
      <c r="D5" s="287">
        <f t="shared" si="0"/>
        <v>1.01161904761905</v>
      </c>
    </row>
    <row r="6" s="274" customFormat="1" ht="25.5" customHeight="1" spans="1:4">
      <c r="A6" s="288" t="s">
        <v>111</v>
      </c>
      <c r="B6" s="286">
        <f>SUM(B7:B17)</f>
        <v>1421</v>
      </c>
      <c r="C6" s="286">
        <f>SUM(C7:C17)</f>
        <v>1423</v>
      </c>
      <c r="D6" s="287">
        <f t="shared" si="0"/>
        <v>1.00140745953554</v>
      </c>
    </row>
    <row r="7" s="274" customFormat="1" ht="25.5" customHeight="1" spans="1:4">
      <c r="A7" s="289" t="s">
        <v>112</v>
      </c>
      <c r="B7" s="286">
        <v>1171</v>
      </c>
      <c r="C7" s="286">
        <v>1176</v>
      </c>
      <c r="D7" s="287">
        <f t="shared" si="0"/>
        <v>1.00426985482494</v>
      </c>
    </row>
    <row r="8" s="274" customFormat="1" ht="25.5" customHeight="1" spans="1:4">
      <c r="A8" s="289" t="s">
        <v>113</v>
      </c>
      <c r="B8" s="286">
        <v>170</v>
      </c>
      <c r="C8" s="286">
        <v>167</v>
      </c>
      <c r="D8" s="287">
        <f t="shared" si="0"/>
        <v>0.982352941176471</v>
      </c>
    </row>
    <row r="9" s="274" customFormat="1" ht="25.5" customHeight="1" spans="1:4">
      <c r="A9" s="289" t="s">
        <v>114</v>
      </c>
      <c r="B9" s="286">
        <v>41</v>
      </c>
      <c r="C9" s="286">
        <v>41</v>
      </c>
      <c r="D9" s="287"/>
    </row>
    <row r="10" s="274" customFormat="1" ht="25.5" customHeight="1" spans="1:4">
      <c r="A10" s="289" t="s">
        <v>115</v>
      </c>
      <c r="B10" s="286">
        <v>32</v>
      </c>
      <c r="C10" s="286">
        <v>32</v>
      </c>
      <c r="D10" s="287"/>
    </row>
    <row r="11" s="274" customFormat="1" ht="25.5" customHeight="1" spans="1:4">
      <c r="A11" s="289" t="s">
        <v>116</v>
      </c>
      <c r="B11" s="286">
        <v>0</v>
      </c>
      <c r="C11" s="286"/>
      <c r="D11" s="287"/>
    </row>
    <row r="12" s="274" customFormat="1" ht="25.5" customHeight="1" spans="1:4">
      <c r="A12" s="289" t="s">
        <v>117</v>
      </c>
      <c r="B12" s="286">
        <v>0</v>
      </c>
      <c r="C12" s="286"/>
      <c r="D12" s="287"/>
    </row>
    <row r="13" s="274" customFormat="1" ht="25.5" customHeight="1" spans="1:4">
      <c r="A13" s="289" t="s">
        <v>118</v>
      </c>
      <c r="B13" s="286">
        <v>0</v>
      </c>
      <c r="C13" s="286"/>
      <c r="D13" s="287"/>
    </row>
    <row r="14" s="274" customFormat="1" ht="25.5" customHeight="1" spans="1:4">
      <c r="A14" s="289" t="s">
        <v>119</v>
      </c>
      <c r="B14" s="286">
        <v>7</v>
      </c>
      <c r="C14" s="286">
        <v>7</v>
      </c>
      <c r="D14" s="287">
        <f t="shared" ref="D14:D20" si="1">C14/B14</f>
        <v>1</v>
      </c>
    </row>
    <row r="15" s="274" customFormat="1" ht="25.5" customHeight="1" spans="1:4">
      <c r="A15" s="289" t="s">
        <v>120</v>
      </c>
      <c r="B15" s="286">
        <v>0</v>
      </c>
      <c r="C15" s="286"/>
      <c r="D15" s="287"/>
    </row>
    <row r="16" s="274" customFormat="1" ht="25.5" customHeight="1" spans="1:4">
      <c r="A16" s="289" t="s">
        <v>121</v>
      </c>
      <c r="B16" s="286">
        <v>0</v>
      </c>
      <c r="C16" s="286"/>
      <c r="D16" s="287"/>
    </row>
    <row r="17" s="274" customFormat="1" ht="25.5" customHeight="1" spans="1:4">
      <c r="A17" s="289" t="s">
        <v>122</v>
      </c>
      <c r="B17" s="286">
        <v>0</v>
      </c>
      <c r="C17" s="286"/>
      <c r="D17" s="287"/>
    </row>
    <row r="18" s="274" customFormat="1" ht="25.5" customHeight="1" spans="1:4">
      <c r="A18" s="288" t="s">
        <v>123</v>
      </c>
      <c r="B18" s="286">
        <f>SUM(B19:B26)</f>
        <v>1331</v>
      </c>
      <c r="C18" s="286">
        <f>SUM(C19:C26)</f>
        <v>1331</v>
      </c>
      <c r="D18" s="287">
        <f t="shared" si="1"/>
        <v>1</v>
      </c>
    </row>
    <row r="19" s="274" customFormat="1" ht="25.5" customHeight="1" spans="1:4">
      <c r="A19" s="289" t="s">
        <v>112</v>
      </c>
      <c r="B19" s="286">
        <v>1144</v>
      </c>
      <c r="C19" s="286">
        <v>1151</v>
      </c>
      <c r="D19" s="287">
        <f t="shared" si="1"/>
        <v>1.00611888111888</v>
      </c>
    </row>
    <row r="20" s="274" customFormat="1" ht="25.5" customHeight="1" spans="1:4">
      <c r="A20" s="289" t="s">
        <v>113</v>
      </c>
      <c r="B20" s="286">
        <v>167</v>
      </c>
      <c r="C20" s="286">
        <v>160</v>
      </c>
      <c r="D20" s="287">
        <f t="shared" si="1"/>
        <v>0.958083832335329</v>
      </c>
    </row>
    <row r="21" s="274" customFormat="1" ht="25.5" customHeight="1" spans="1:4">
      <c r="A21" s="289" t="s">
        <v>114</v>
      </c>
      <c r="B21" s="286">
        <v>0</v>
      </c>
      <c r="C21" s="286"/>
      <c r="D21" s="287"/>
    </row>
    <row r="22" s="274" customFormat="1" ht="25.5" customHeight="1" spans="1:4">
      <c r="A22" s="289" t="s">
        <v>124</v>
      </c>
      <c r="B22" s="286">
        <v>20</v>
      </c>
      <c r="C22" s="286">
        <v>20</v>
      </c>
      <c r="D22" s="287">
        <f>C22/B22</f>
        <v>1</v>
      </c>
    </row>
    <row r="23" s="274" customFormat="1" ht="25.5" customHeight="1" spans="1:4">
      <c r="A23" s="289" t="s">
        <v>125</v>
      </c>
      <c r="B23" s="286">
        <v>0</v>
      </c>
      <c r="C23" s="286"/>
      <c r="D23" s="287"/>
    </row>
    <row r="24" s="274" customFormat="1" ht="25.5" customHeight="1" spans="1:4">
      <c r="A24" s="289" t="s">
        <v>126</v>
      </c>
      <c r="B24" s="286">
        <v>0</v>
      </c>
      <c r="C24" s="286"/>
      <c r="D24" s="287"/>
    </row>
    <row r="25" s="274" customFormat="1" ht="25.5" customHeight="1" spans="1:4">
      <c r="A25" s="289" t="s">
        <v>121</v>
      </c>
      <c r="B25" s="286">
        <v>0</v>
      </c>
      <c r="C25" s="286"/>
      <c r="D25" s="287"/>
    </row>
    <row r="26" s="274" customFormat="1" ht="25.5" customHeight="1" spans="1:4">
      <c r="A26" s="289" t="s">
        <v>127</v>
      </c>
      <c r="B26" s="286">
        <v>0</v>
      </c>
      <c r="C26" s="286"/>
      <c r="D26" s="287"/>
    </row>
    <row r="27" s="274" customFormat="1" ht="25.5" customHeight="1" spans="1:4">
      <c r="A27" s="288" t="s">
        <v>128</v>
      </c>
      <c r="B27" s="286">
        <f>SUM(B28:B36)</f>
        <v>17995</v>
      </c>
      <c r="C27" s="286">
        <f>SUM(C28:C36)</f>
        <v>18014</v>
      </c>
      <c r="D27" s="287">
        <f t="shared" ref="D27:D29" si="2">C27/B27</f>
        <v>1.0010558488469</v>
      </c>
    </row>
    <row r="28" s="274" customFormat="1" ht="25.5" customHeight="1" spans="1:4">
      <c r="A28" s="289" t="s">
        <v>112</v>
      </c>
      <c r="B28" s="286">
        <v>10502</v>
      </c>
      <c r="C28" s="286">
        <v>10682</v>
      </c>
      <c r="D28" s="287">
        <f t="shared" si="2"/>
        <v>1.01713959245858</v>
      </c>
    </row>
    <row r="29" s="274" customFormat="1" ht="25.5" customHeight="1" spans="1:4">
      <c r="A29" s="289" t="s">
        <v>113</v>
      </c>
      <c r="B29" s="286">
        <v>2527</v>
      </c>
      <c r="C29" s="286">
        <v>2446</v>
      </c>
      <c r="D29" s="287">
        <f t="shared" si="2"/>
        <v>0.96794618124258</v>
      </c>
    </row>
    <row r="30" s="274" customFormat="1" ht="25.5" customHeight="1" spans="1:4">
      <c r="A30" s="289" t="s">
        <v>114</v>
      </c>
      <c r="B30" s="286">
        <v>0</v>
      </c>
      <c r="C30" s="286"/>
      <c r="D30" s="287"/>
    </row>
    <row r="31" s="274" customFormat="1" ht="25.5" customHeight="1" spans="1:4">
      <c r="A31" s="289" t="s">
        <v>129</v>
      </c>
      <c r="B31" s="286">
        <v>0</v>
      </c>
      <c r="C31" s="286"/>
      <c r="D31" s="287"/>
    </row>
    <row r="32" s="274" customFormat="1" ht="25.5" customHeight="1" spans="1:4">
      <c r="A32" s="289" t="s">
        <v>130</v>
      </c>
      <c r="B32" s="286">
        <v>0</v>
      </c>
      <c r="C32" s="286"/>
      <c r="D32" s="287"/>
    </row>
    <row r="33" s="274" customFormat="1" ht="25.5" customHeight="1" spans="1:4">
      <c r="A33" s="289" t="s">
        <v>131</v>
      </c>
      <c r="B33" s="286">
        <v>0</v>
      </c>
      <c r="C33" s="286"/>
      <c r="D33" s="287"/>
    </row>
    <row r="34" s="274" customFormat="1" ht="25.5" customHeight="1" spans="1:4">
      <c r="A34" s="289" t="s">
        <v>132</v>
      </c>
      <c r="B34" s="286">
        <v>0</v>
      </c>
      <c r="C34" s="286"/>
      <c r="D34" s="287"/>
    </row>
    <row r="35" s="274" customFormat="1" ht="25.5" customHeight="1" spans="1:4">
      <c r="A35" s="289" t="s">
        <v>121</v>
      </c>
      <c r="B35" s="274">
        <v>0</v>
      </c>
      <c r="D35" s="287"/>
    </row>
    <row r="36" s="274" customFormat="1" ht="25.5" customHeight="1" spans="1:4">
      <c r="A36" s="289" t="s">
        <v>133</v>
      </c>
      <c r="B36" s="286">
        <v>4966</v>
      </c>
      <c r="C36" s="286">
        <v>4886</v>
      </c>
      <c r="D36" s="287">
        <f>C36/B36</f>
        <v>0.983890455094644</v>
      </c>
    </row>
    <row r="37" s="274" customFormat="1" ht="25.5" customHeight="1" spans="1:4">
      <c r="A37" s="288" t="s">
        <v>134</v>
      </c>
      <c r="B37" s="286">
        <f>SUM(B38:B47)</f>
        <v>2172</v>
      </c>
      <c r="C37" s="286">
        <f>SUM(C38:C47)</f>
        <v>2209</v>
      </c>
      <c r="D37" s="287">
        <f t="shared" ref="D34:D39" si="3">C37/B37</f>
        <v>1.0170349907919</v>
      </c>
    </row>
    <row r="38" s="274" customFormat="1" ht="25.5" customHeight="1" spans="1:4">
      <c r="A38" s="289" t="s">
        <v>112</v>
      </c>
      <c r="B38" s="286">
        <v>771</v>
      </c>
      <c r="C38" s="286">
        <v>776</v>
      </c>
      <c r="D38" s="287">
        <f t="shared" si="3"/>
        <v>1.0064850843061</v>
      </c>
    </row>
    <row r="39" s="274" customFormat="1" ht="25.5" customHeight="1" spans="1:4">
      <c r="A39" s="289" t="s">
        <v>113</v>
      </c>
      <c r="B39" s="286">
        <v>68</v>
      </c>
      <c r="C39" s="286">
        <v>68</v>
      </c>
      <c r="D39" s="287">
        <f t="shared" si="3"/>
        <v>1</v>
      </c>
    </row>
    <row r="40" s="274" customFormat="1" ht="25.5" customHeight="1" spans="1:4">
      <c r="A40" s="289" t="s">
        <v>114</v>
      </c>
      <c r="B40" s="286">
        <v>0</v>
      </c>
      <c r="C40" s="286"/>
      <c r="D40" s="287"/>
    </row>
    <row r="41" s="274" customFormat="1" ht="25.5" customHeight="1" spans="1:4">
      <c r="A41" s="289" t="s">
        <v>135</v>
      </c>
      <c r="B41" s="286">
        <v>1205</v>
      </c>
      <c r="C41" s="286">
        <v>1205</v>
      </c>
      <c r="D41" s="287">
        <f>C41/B41</f>
        <v>1</v>
      </c>
    </row>
    <row r="42" s="274" customFormat="1" ht="25.5" customHeight="1" spans="1:4">
      <c r="A42" s="289" t="s">
        <v>136</v>
      </c>
      <c r="B42" s="286">
        <v>0</v>
      </c>
      <c r="C42" s="286"/>
      <c r="D42" s="287"/>
    </row>
    <row r="43" s="274" customFormat="1" ht="25.5" customHeight="1" spans="1:4">
      <c r="A43" s="289" t="s">
        <v>137</v>
      </c>
      <c r="B43" s="286">
        <v>73</v>
      </c>
      <c r="C43" s="286">
        <v>73</v>
      </c>
      <c r="D43" s="287">
        <f>C43/B43</f>
        <v>1</v>
      </c>
    </row>
    <row r="44" s="274" customFormat="1" ht="25.5" customHeight="1" spans="1:4">
      <c r="A44" s="289" t="s">
        <v>138</v>
      </c>
      <c r="B44" s="286">
        <v>0</v>
      </c>
      <c r="C44" s="286"/>
      <c r="D44" s="287"/>
    </row>
    <row r="45" s="274" customFormat="1" ht="25.5" customHeight="1" spans="1:4">
      <c r="A45" s="289" t="s">
        <v>139</v>
      </c>
      <c r="B45" s="286">
        <v>0</v>
      </c>
      <c r="C45" s="286"/>
      <c r="D45" s="287"/>
    </row>
    <row r="46" s="274" customFormat="1" ht="25.5" customHeight="1" spans="1:4">
      <c r="A46" s="289" t="s">
        <v>121</v>
      </c>
      <c r="B46" s="286">
        <v>34</v>
      </c>
      <c r="C46" s="286">
        <v>35</v>
      </c>
      <c r="D46" s="287">
        <f t="shared" ref="D46:D49" si="4">C46/B46</f>
        <v>1.02941176470588</v>
      </c>
    </row>
    <row r="47" s="274" customFormat="1" ht="25.5" customHeight="1" spans="1:4">
      <c r="A47" s="289" t="s">
        <v>140</v>
      </c>
      <c r="B47" s="286">
        <v>21</v>
      </c>
      <c r="C47" s="286">
        <v>52</v>
      </c>
      <c r="D47" s="287">
        <f t="shared" si="4"/>
        <v>2.47619047619048</v>
      </c>
    </row>
    <row r="48" s="274" customFormat="1" ht="25.5" customHeight="1" spans="1:4">
      <c r="A48" s="288" t="s">
        <v>141</v>
      </c>
      <c r="B48" s="286">
        <f>SUM(B49:B58)</f>
        <v>621</v>
      </c>
      <c r="C48" s="286">
        <f>SUM(C49:C58)</f>
        <v>621</v>
      </c>
      <c r="D48" s="287">
        <f t="shared" si="4"/>
        <v>1</v>
      </c>
    </row>
    <row r="49" s="274" customFormat="1" ht="25.5" customHeight="1" spans="1:4">
      <c r="A49" s="289" t="s">
        <v>112</v>
      </c>
      <c r="B49" s="286">
        <v>400</v>
      </c>
      <c r="C49" s="286">
        <v>403</v>
      </c>
      <c r="D49" s="287">
        <f t="shared" si="4"/>
        <v>1.0075</v>
      </c>
    </row>
    <row r="50" s="274" customFormat="1" ht="25.5" customHeight="1" spans="1:4">
      <c r="A50" s="289" t="s">
        <v>113</v>
      </c>
      <c r="B50" s="286">
        <v>0</v>
      </c>
      <c r="C50" s="286"/>
      <c r="D50" s="287"/>
    </row>
    <row r="51" s="274" customFormat="1" ht="25.5" customHeight="1" spans="1:4">
      <c r="A51" s="289" t="s">
        <v>114</v>
      </c>
      <c r="B51" s="286">
        <v>0</v>
      </c>
      <c r="C51" s="286"/>
      <c r="D51" s="287"/>
    </row>
    <row r="52" s="274" customFormat="1" ht="25.5" customHeight="1" spans="1:4">
      <c r="A52" s="289" t="s">
        <v>142</v>
      </c>
      <c r="B52" s="286">
        <v>0</v>
      </c>
      <c r="C52" s="286"/>
      <c r="D52" s="287"/>
    </row>
    <row r="53" s="274" customFormat="1" ht="25.5" customHeight="1" spans="1:4">
      <c r="A53" s="289" t="s">
        <v>143</v>
      </c>
      <c r="B53" s="286">
        <v>119</v>
      </c>
      <c r="C53" s="286">
        <v>119</v>
      </c>
      <c r="D53" s="287">
        <f t="shared" ref="D53:D56" si="5">C53/B53</f>
        <v>1</v>
      </c>
    </row>
    <row r="54" s="274" customFormat="1" ht="25.5" customHeight="1" spans="1:4">
      <c r="A54" s="289" t="s">
        <v>144</v>
      </c>
      <c r="B54" s="286">
        <v>0</v>
      </c>
      <c r="C54" s="286"/>
      <c r="D54" s="287"/>
    </row>
    <row r="55" s="274" customFormat="1" ht="25.5" customHeight="1" spans="1:4">
      <c r="A55" s="289" t="s">
        <v>145</v>
      </c>
      <c r="B55" s="286">
        <v>62</v>
      </c>
      <c r="C55" s="286">
        <v>62</v>
      </c>
      <c r="D55" s="287">
        <f t="shared" si="5"/>
        <v>1</v>
      </c>
    </row>
    <row r="56" s="274" customFormat="1" ht="25.5" customHeight="1" spans="1:4">
      <c r="A56" s="289" t="s">
        <v>146</v>
      </c>
      <c r="B56" s="286">
        <v>40</v>
      </c>
      <c r="C56" s="286">
        <v>37</v>
      </c>
      <c r="D56" s="287">
        <f t="shared" si="5"/>
        <v>0.925</v>
      </c>
    </row>
    <row r="57" s="274" customFormat="1" ht="25.5" customHeight="1" spans="1:4">
      <c r="A57" s="289" t="s">
        <v>121</v>
      </c>
      <c r="B57" s="286">
        <v>0</v>
      </c>
      <c r="C57" s="286">
        <v>0</v>
      </c>
      <c r="D57" s="287"/>
    </row>
    <row r="58" s="274" customFormat="1" ht="25.5" customHeight="1" spans="1:4">
      <c r="A58" s="289" t="s">
        <v>147</v>
      </c>
      <c r="B58" s="286"/>
      <c r="C58" s="286"/>
      <c r="D58" s="287"/>
    </row>
    <row r="59" s="274" customFormat="1" ht="25.5" customHeight="1" spans="1:4">
      <c r="A59" s="288" t="s">
        <v>148</v>
      </c>
      <c r="B59" s="286">
        <f>SUM(B60:B69)</f>
        <v>4001</v>
      </c>
      <c r="C59" s="286">
        <f>SUM(C60:C69)</f>
        <v>3960</v>
      </c>
      <c r="D59" s="287">
        <f t="shared" ref="D58:D61" si="6">C59/B59</f>
        <v>0.989752561859535</v>
      </c>
    </row>
    <row r="60" s="274" customFormat="1" ht="25.5" customHeight="1" spans="1:4">
      <c r="A60" s="289" t="s">
        <v>112</v>
      </c>
      <c r="B60" s="286">
        <v>1028</v>
      </c>
      <c r="C60" s="286">
        <v>1022</v>
      </c>
      <c r="D60" s="287">
        <f t="shared" si="6"/>
        <v>0.994163424124514</v>
      </c>
    </row>
    <row r="61" s="274" customFormat="1" ht="25.5" customHeight="1" spans="1:4">
      <c r="A61" s="289" t="s">
        <v>113</v>
      </c>
      <c r="B61" s="286">
        <v>2739</v>
      </c>
      <c r="C61" s="286">
        <v>2708</v>
      </c>
      <c r="D61" s="287">
        <f t="shared" si="6"/>
        <v>0.988682000730194</v>
      </c>
    </row>
    <row r="62" s="274" customFormat="1" ht="25.5" customHeight="1" spans="1:4">
      <c r="A62" s="289" t="s">
        <v>114</v>
      </c>
      <c r="B62" s="286">
        <v>0</v>
      </c>
      <c r="C62" s="286">
        <v>0</v>
      </c>
      <c r="D62" s="287"/>
    </row>
    <row r="63" s="274" customFormat="1" ht="25.5" customHeight="1" spans="1:4">
      <c r="A63" s="289" t="s">
        <v>149</v>
      </c>
      <c r="B63" s="286">
        <v>0</v>
      </c>
      <c r="C63" s="286">
        <v>0</v>
      </c>
      <c r="D63" s="287"/>
    </row>
    <row r="64" s="274" customFormat="1" ht="25.5" customHeight="1" spans="1:4">
      <c r="A64" s="289" t="s">
        <v>150</v>
      </c>
      <c r="B64" s="286">
        <v>0</v>
      </c>
      <c r="C64" s="286">
        <v>0</v>
      </c>
      <c r="D64" s="287"/>
    </row>
    <row r="65" s="274" customFormat="1" ht="25.5" customHeight="1" spans="1:4">
      <c r="A65" s="289" t="s">
        <v>151</v>
      </c>
      <c r="B65" s="286">
        <v>0</v>
      </c>
      <c r="C65" s="286">
        <v>0</v>
      </c>
      <c r="D65" s="287"/>
    </row>
    <row r="66" s="274" customFormat="1" ht="25.5" customHeight="1" spans="1:4">
      <c r="A66" s="289" t="s">
        <v>152</v>
      </c>
      <c r="B66" s="286">
        <v>0</v>
      </c>
      <c r="C66" s="286">
        <v>0</v>
      </c>
      <c r="D66" s="287"/>
    </row>
    <row r="67" s="274" customFormat="1" ht="25.5" customHeight="1" spans="1:4">
      <c r="A67" s="289" t="s">
        <v>153</v>
      </c>
      <c r="B67" s="286">
        <v>0</v>
      </c>
      <c r="C67" s="286">
        <v>0</v>
      </c>
      <c r="D67" s="287"/>
    </row>
    <row r="68" s="274" customFormat="1" ht="25.5" customHeight="1" spans="1:4">
      <c r="A68" s="289" t="s">
        <v>121</v>
      </c>
      <c r="B68" s="286">
        <v>0</v>
      </c>
      <c r="C68" s="286">
        <v>0</v>
      </c>
      <c r="D68" s="287"/>
    </row>
    <row r="69" s="274" customFormat="1" ht="25.5" customHeight="1" spans="1:4">
      <c r="A69" s="289" t="s">
        <v>154</v>
      </c>
      <c r="B69" s="286">
        <v>234</v>
      </c>
      <c r="C69" s="286">
        <v>230</v>
      </c>
      <c r="D69" s="287">
        <f t="shared" ref="D69:D72" si="7">C69/B69</f>
        <v>0.982905982905983</v>
      </c>
    </row>
    <row r="70" s="274" customFormat="1" ht="25.5" customHeight="1" spans="1:4">
      <c r="A70" s="288" t="s">
        <v>155</v>
      </c>
      <c r="B70" s="286">
        <f>SUM(B71:B77)</f>
        <v>1915</v>
      </c>
      <c r="C70" s="286">
        <f>SUM(C71:C77)</f>
        <v>1994</v>
      </c>
      <c r="D70" s="287">
        <f t="shared" si="7"/>
        <v>1.04125326370757</v>
      </c>
    </row>
    <row r="71" s="274" customFormat="1" ht="25.5" customHeight="1" spans="1:4">
      <c r="A71" s="289" t="s">
        <v>112</v>
      </c>
      <c r="B71" s="286">
        <v>499</v>
      </c>
      <c r="C71" s="286">
        <v>572</v>
      </c>
      <c r="D71" s="287">
        <f t="shared" si="7"/>
        <v>1.14629258517034</v>
      </c>
    </row>
    <row r="72" s="274" customFormat="1" ht="25.5" customHeight="1" spans="1:4">
      <c r="A72" s="289" t="s">
        <v>113</v>
      </c>
      <c r="B72" s="286">
        <v>1411</v>
      </c>
      <c r="C72" s="286">
        <v>1417</v>
      </c>
      <c r="D72" s="287">
        <f t="shared" si="7"/>
        <v>1.00425230333097</v>
      </c>
    </row>
    <row r="73" s="274" customFormat="1" ht="25.5" customHeight="1" spans="1:4">
      <c r="A73" s="289" t="s">
        <v>114</v>
      </c>
      <c r="B73" s="286">
        <v>0</v>
      </c>
      <c r="C73" s="286">
        <v>0</v>
      </c>
      <c r="D73" s="287"/>
    </row>
    <row r="74" s="274" customFormat="1" ht="25.5" customHeight="1" spans="1:4">
      <c r="A74" s="289" t="s">
        <v>152</v>
      </c>
      <c r="B74" s="286">
        <v>0</v>
      </c>
      <c r="C74" s="286">
        <v>0</v>
      </c>
      <c r="D74" s="287"/>
    </row>
    <row r="75" s="274" customFormat="1" ht="25.5" customHeight="1" spans="1:4">
      <c r="A75" s="289" t="s">
        <v>156</v>
      </c>
      <c r="B75" s="286">
        <v>0</v>
      </c>
      <c r="C75" s="286">
        <v>0</v>
      </c>
      <c r="D75" s="287"/>
    </row>
    <row r="76" s="274" customFormat="1" ht="25.5" customHeight="1" spans="1:4">
      <c r="A76" s="289" t="s">
        <v>121</v>
      </c>
      <c r="B76" s="286">
        <v>5</v>
      </c>
      <c r="C76" s="286">
        <v>5</v>
      </c>
      <c r="D76" s="287">
        <f>C76/B76</f>
        <v>1</v>
      </c>
    </row>
    <row r="77" s="274" customFormat="1" ht="25.5" customHeight="1" spans="1:4">
      <c r="A77" s="289" t="s">
        <v>157</v>
      </c>
      <c r="B77" s="286">
        <v>0</v>
      </c>
      <c r="C77" s="286">
        <v>0</v>
      </c>
      <c r="D77" s="287"/>
    </row>
    <row r="78" s="274" customFormat="1" ht="25.5" customHeight="1" spans="1:4">
      <c r="A78" s="288" t="s">
        <v>158</v>
      </c>
      <c r="B78" s="286">
        <f>SUM(B79:B86)</f>
        <v>918</v>
      </c>
      <c r="C78" s="286">
        <f>SUM(C79:C86)</f>
        <v>925</v>
      </c>
      <c r="D78" s="287">
        <f t="shared" ref="D78:D82" si="8">C78/B78</f>
        <v>1.00762527233115</v>
      </c>
    </row>
    <row r="79" s="274" customFormat="1" ht="25.5" customHeight="1" spans="1:4">
      <c r="A79" s="289" t="s">
        <v>112</v>
      </c>
      <c r="B79" s="286">
        <v>912</v>
      </c>
      <c r="C79" s="286">
        <v>917</v>
      </c>
      <c r="D79" s="287">
        <f t="shared" si="8"/>
        <v>1.00548245614035</v>
      </c>
    </row>
    <row r="80" s="274" customFormat="1" ht="25.5" customHeight="1" spans="1:4">
      <c r="A80" s="289" t="s">
        <v>113</v>
      </c>
      <c r="B80" s="286">
        <v>0</v>
      </c>
      <c r="C80" s="286">
        <v>0</v>
      </c>
      <c r="D80" s="287"/>
    </row>
    <row r="81" s="274" customFormat="1" ht="25.5" customHeight="1" spans="1:4">
      <c r="A81" s="289" t="s">
        <v>114</v>
      </c>
      <c r="B81" s="286">
        <v>0</v>
      </c>
      <c r="C81" s="286">
        <v>0</v>
      </c>
      <c r="D81" s="287"/>
    </row>
    <row r="82" s="274" customFormat="1" ht="25.5" customHeight="1" spans="1:4">
      <c r="A82" s="289" t="s">
        <v>159</v>
      </c>
      <c r="B82" s="286">
        <v>6</v>
      </c>
      <c r="C82" s="286">
        <v>8</v>
      </c>
      <c r="D82" s="287">
        <f t="shared" si="8"/>
        <v>1.33333333333333</v>
      </c>
    </row>
    <row r="83" s="274" customFormat="1" ht="25.5" customHeight="1" spans="1:4">
      <c r="A83" s="289" t="s">
        <v>160</v>
      </c>
      <c r="B83" s="286">
        <v>0</v>
      </c>
      <c r="C83" s="286">
        <v>0</v>
      </c>
      <c r="D83" s="287"/>
    </row>
    <row r="84" s="274" customFormat="1" ht="25.5" customHeight="1" spans="1:4">
      <c r="A84" s="289" t="s">
        <v>152</v>
      </c>
      <c r="B84" s="286">
        <v>0</v>
      </c>
      <c r="C84" s="286">
        <v>0</v>
      </c>
      <c r="D84" s="287"/>
    </row>
    <row r="85" s="274" customFormat="1" ht="25.5" customHeight="1" spans="1:4">
      <c r="A85" s="289" t="s">
        <v>121</v>
      </c>
      <c r="B85" s="286">
        <v>0</v>
      </c>
      <c r="C85" s="286">
        <v>0</v>
      </c>
      <c r="D85" s="287"/>
    </row>
    <row r="86" s="274" customFormat="1" ht="25.5" customHeight="1" spans="1:4">
      <c r="A86" s="289" t="s">
        <v>161</v>
      </c>
      <c r="B86" s="286">
        <v>0</v>
      </c>
      <c r="C86" s="286">
        <v>0</v>
      </c>
      <c r="D86" s="287"/>
    </row>
    <row r="87" s="274" customFormat="1" ht="25.5" customHeight="1" spans="1:4">
      <c r="A87" s="288" t="s">
        <v>162</v>
      </c>
      <c r="B87" s="286">
        <v>0</v>
      </c>
      <c r="C87" s="286">
        <f>SUM(C88:C99)</f>
        <v>0</v>
      </c>
      <c r="D87" s="287"/>
    </row>
    <row r="88" s="274" customFormat="1" ht="25.5" customHeight="1" spans="1:4">
      <c r="A88" s="289" t="s">
        <v>112</v>
      </c>
      <c r="B88" s="286">
        <v>0</v>
      </c>
      <c r="C88" s="286">
        <v>0</v>
      </c>
      <c r="D88" s="287"/>
    </row>
    <row r="89" s="274" customFormat="1" ht="25.5" customHeight="1" spans="1:4">
      <c r="A89" s="289" t="s">
        <v>113</v>
      </c>
      <c r="B89" s="286">
        <v>0</v>
      </c>
      <c r="C89" s="286">
        <v>0</v>
      </c>
      <c r="D89" s="287"/>
    </row>
    <row r="90" s="274" customFormat="1" ht="25.5" customHeight="1" spans="1:4">
      <c r="A90" s="289" t="s">
        <v>114</v>
      </c>
      <c r="B90" s="286">
        <v>0</v>
      </c>
      <c r="C90" s="286">
        <v>0</v>
      </c>
      <c r="D90" s="287"/>
    </row>
    <row r="91" s="274" customFormat="1" ht="25.5" customHeight="1" spans="1:4">
      <c r="A91" s="289" t="s">
        <v>163</v>
      </c>
      <c r="B91" s="286">
        <v>0</v>
      </c>
      <c r="C91" s="286">
        <v>0</v>
      </c>
      <c r="D91" s="287"/>
    </row>
    <row r="92" s="274" customFormat="1" ht="25.5" customHeight="1" spans="1:4">
      <c r="A92" s="289" t="s">
        <v>164</v>
      </c>
      <c r="B92" s="286">
        <v>0</v>
      </c>
      <c r="C92" s="286">
        <v>0</v>
      </c>
      <c r="D92" s="287"/>
    </row>
    <row r="93" s="274" customFormat="1" ht="25.5" customHeight="1" spans="1:4">
      <c r="A93" s="289" t="s">
        <v>152</v>
      </c>
      <c r="B93" s="286">
        <v>0</v>
      </c>
      <c r="C93" s="286">
        <v>0</v>
      </c>
      <c r="D93" s="287"/>
    </row>
    <row r="94" s="274" customFormat="1" ht="25.5" customHeight="1" spans="1:4">
      <c r="A94" s="289" t="s">
        <v>165</v>
      </c>
      <c r="B94" s="286">
        <v>0</v>
      </c>
      <c r="C94" s="286">
        <v>0</v>
      </c>
      <c r="D94" s="287"/>
    </row>
    <row r="95" s="274" customFormat="1" ht="25.5" customHeight="1" spans="1:4">
      <c r="A95" s="289" t="s">
        <v>166</v>
      </c>
      <c r="B95" s="286">
        <v>0</v>
      </c>
      <c r="C95" s="286">
        <v>0</v>
      </c>
      <c r="D95" s="287"/>
    </row>
    <row r="96" s="274" customFormat="1" ht="25.5" customHeight="1" spans="1:4">
      <c r="A96" s="289" t="s">
        <v>167</v>
      </c>
      <c r="B96" s="286">
        <v>0</v>
      </c>
      <c r="C96" s="286">
        <v>0</v>
      </c>
      <c r="D96" s="287"/>
    </row>
    <row r="97" s="274" customFormat="1" ht="25.5" customHeight="1" spans="1:4">
      <c r="A97" s="289" t="s">
        <v>168</v>
      </c>
      <c r="B97" s="286">
        <v>0</v>
      </c>
      <c r="C97" s="286">
        <v>0</v>
      </c>
      <c r="D97" s="287"/>
    </row>
    <row r="98" s="274" customFormat="1" ht="25.5" customHeight="1" spans="1:4">
      <c r="A98" s="289" t="s">
        <v>121</v>
      </c>
      <c r="B98" s="286">
        <v>0</v>
      </c>
      <c r="C98" s="286">
        <v>0</v>
      </c>
      <c r="D98" s="287"/>
    </row>
    <row r="99" s="274" customFormat="1" ht="25.5" customHeight="1" spans="1:4">
      <c r="A99" s="289" t="s">
        <v>169</v>
      </c>
      <c r="B99" s="286">
        <v>0</v>
      </c>
      <c r="C99" s="286">
        <v>0</v>
      </c>
      <c r="D99" s="287"/>
    </row>
    <row r="100" s="274" customFormat="1" ht="25.5" customHeight="1" spans="1:4">
      <c r="A100" s="288" t="s">
        <v>170</v>
      </c>
      <c r="B100" s="286">
        <f>SUM(B101:B108)</f>
        <v>4268</v>
      </c>
      <c r="C100" s="286">
        <f>SUM(C101:C108)</f>
        <v>4328</v>
      </c>
      <c r="D100" s="287">
        <f t="shared" ref="D100:D102" si="9">C100/B100</f>
        <v>1.01405810684161</v>
      </c>
    </row>
    <row r="101" s="274" customFormat="1" ht="25.5" customHeight="1" spans="1:4">
      <c r="A101" s="289" t="s">
        <v>112</v>
      </c>
      <c r="B101" s="286">
        <v>3563</v>
      </c>
      <c r="C101" s="286">
        <v>3589</v>
      </c>
      <c r="D101" s="287">
        <f t="shared" si="9"/>
        <v>1.0072972214426</v>
      </c>
    </row>
    <row r="102" s="274" customFormat="1" ht="25.5" customHeight="1" spans="1:4">
      <c r="A102" s="289" t="s">
        <v>113</v>
      </c>
      <c r="B102" s="286">
        <v>557</v>
      </c>
      <c r="C102" s="286">
        <v>589</v>
      </c>
      <c r="D102" s="287">
        <f t="shared" si="9"/>
        <v>1.05745062836625</v>
      </c>
    </row>
    <row r="103" s="274" customFormat="1" ht="25.5" customHeight="1" spans="1:4">
      <c r="A103" s="289" t="s">
        <v>114</v>
      </c>
      <c r="B103" s="286">
        <v>0</v>
      </c>
      <c r="C103" s="286"/>
      <c r="D103" s="287"/>
    </row>
    <row r="104" s="274" customFormat="1" ht="25.5" customHeight="1" spans="1:4">
      <c r="A104" s="289" t="s">
        <v>171</v>
      </c>
      <c r="B104" s="286">
        <v>0</v>
      </c>
      <c r="C104" s="286"/>
      <c r="D104" s="287"/>
    </row>
    <row r="105" s="274" customFormat="1" ht="25.5" customHeight="1" spans="1:4">
      <c r="A105" s="289" t="s">
        <v>172</v>
      </c>
      <c r="B105" s="286"/>
      <c r="C105" s="286"/>
      <c r="D105" s="287"/>
    </row>
    <row r="106" s="274" customFormat="1" ht="25.5" customHeight="1" spans="1:4">
      <c r="A106" s="289" t="s">
        <v>173</v>
      </c>
      <c r="B106" s="286">
        <v>0</v>
      </c>
      <c r="C106" s="286"/>
      <c r="D106" s="287"/>
    </row>
    <row r="107" s="274" customFormat="1" ht="25.5" customHeight="1" spans="1:4">
      <c r="A107" s="289" t="s">
        <v>121</v>
      </c>
      <c r="B107" s="286">
        <v>148</v>
      </c>
      <c r="C107" s="286">
        <v>150</v>
      </c>
      <c r="D107" s="287">
        <f t="shared" ref="D105:D111" si="10">C107/B107</f>
        <v>1.01351351351351</v>
      </c>
    </row>
    <row r="108" s="274" customFormat="1" ht="25.5" customHeight="1" spans="1:4">
      <c r="A108" s="289" t="s">
        <v>174</v>
      </c>
      <c r="B108" s="286">
        <v>0</v>
      </c>
      <c r="C108" s="286">
        <v>0</v>
      </c>
      <c r="D108" s="287"/>
    </row>
    <row r="109" s="274" customFormat="1" ht="25.5" customHeight="1" spans="1:4">
      <c r="A109" s="288" t="s">
        <v>175</v>
      </c>
      <c r="B109" s="286">
        <f>SUM(B110:B119)</f>
        <v>9361</v>
      </c>
      <c r="C109" s="286">
        <f>SUM(C110:C119)</f>
        <v>9793</v>
      </c>
      <c r="D109" s="287">
        <f t="shared" si="10"/>
        <v>1.04614891571413</v>
      </c>
    </row>
    <row r="110" s="274" customFormat="1" ht="25.5" customHeight="1" spans="1:4">
      <c r="A110" s="289" t="s">
        <v>112</v>
      </c>
      <c r="B110" s="286">
        <v>1008</v>
      </c>
      <c r="C110" s="286">
        <v>1042</v>
      </c>
      <c r="D110" s="287">
        <f t="shared" si="10"/>
        <v>1.03373015873016</v>
      </c>
    </row>
    <row r="111" s="274" customFormat="1" ht="25.5" customHeight="1" spans="1:4">
      <c r="A111" s="289" t="s">
        <v>113</v>
      </c>
      <c r="B111" s="286">
        <v>7894</v>
      </c>
      <c r="C111" s="286">
        <v>8291</v>
      </c>
      <c r="D111" s="287">
        <f t="shared" si="10"/>
        <v>1.05029136052698</v>
      </c>
    </row>
    <row r="112" s="274" customFormat="1" ht="25.5" customHeight="1" spans="1:4">
      <c r="A112" s="289" t="s">
        <v>114</v>
      </c>
      <c r="B112" s="286">
        <v>0</v>
      </c>
      <c r="C112" s="286"/>
      <c r="D112" s="287"/>
    </row>
    <row r="113" s="274" customFormat="1" customHeight="1" spans="1:4">
      <c r="A113" s="289" t="s">
        <v>176</v>
      </c>
      <c r="B113" s="286">
        <v>0</v>
      </c>
      <c r="C113" s="286"/>
      <c r="D113" s="287"/>
    </row>
    <row r="114" s="274" customFormat="1" customHeight="1" spans="1:4">
      <c r="A114" s="289" t="s">
        <v>177</v>
      </c>
      <c r="B114" s="286">
        <v>0</v>
      </c>
      <c r="C114" s="286"/>
      <c r="D114" s="287"/>
    </row>
    <row r="115" s="274" customFormat="1" customHeight="1" spans="1:4">
      <c r="A115" s="289" t="s">
        <v>178</v>
      </c>
      <c r="B115" s="286">
        <v>0</v>
      </c>
      <c r="C115" s="286"/>
      <c r="D115" s="287"/>
    </row>
    <row r="116" s="274" customFormat="1" customHeight="1" spans="1:4">
      <c r="A116" s="289" t="s">
        <v>179</v>
      </c>
      <c r="B116" s="286">
        <v>0</v>
      </c>
      <c r="C116" s="286"/>
      <c r="D116" s="287"/>
    </row>
    <row r="117" s="274" customFormat="1" customHeight="1" spans="1:4">
      <c r="A117" s="289" t="s">
        <v>180</v>
      </c>
      <c r="B117" s="286">
        <v>459</v>
      </c>
      <c r="C117" s="286">
        <v>460</v>
      </c>
      <c r="D117" s="287">
        <f>C117/B117</f>
        <v>1.00217864923747</v>
      </c>
    </row>
    <row r="118" s="274" customFormat="1" customHeight="1" spans="1:4">
      <c r="A118" s="289" t="s">
        <v>121</v>
      </c>
      <c r="B118" s="286">
        <v>0</v>
      </c>
      <c r="C118" s="286">
        <v>0</v>
      </c>
      <c r="D118" s="287"/>
    </row>
    <row r="119" s="274" customFormat="1" customHeight="1" spans="1:4">
      <c r="A119" s="289" t="s">
        <v>181</v>
      </c>
      <c r="B119" s="286">
        <v>0</v>
      </c>
      <c r="C119" s="286">
        <v>0</v>
      </c>
      <c r="D119" s="287"/>
    </row>
    <row r="120" s="274" customFormat="1" customHeight="1" spans="1:4">
      <c r="A120" s="288" t="s">
        <v>182</v>
      </c>
      <c r="B120" s="286">
        <f>SUM(B121:B131)</f>
        <v>49</v>
      </c>
      <c r="C120" s="286">
        <f>SUM(C121:C131)</f>
        <v>50</v>
      </c>
      <c r="D120" s="287">
        <f>C120/B120</f>
        <v>1.02040816326531</v>
      </c>
    </row>
    <row r="121" s="274" customFormat="1" customHeight="1" spans="1:4">
      <c r="A121" s="289" t="s">
        <v>112</v>
      </c>
      <c r="B121" s="286">
        <v>0</v>
      </c>
      <c r="C121" s="286">
        <v>0</v>
      </c>
      <c r="D121" s="287"/>
    </row>
    <row r="122" s="274" customFormat="1" customHeight="1" spans="1:4">
      <c r="A122" s="289" t="s">
        <v>113</v>
      </c>
      <c r="B122" s="286">
        <v>0</v>
      </c>
      <c r="C122" s="286">
        <v>0</v>
      </c>
      <c r="D122" s="287"/>
    </row>
    <row r="123" s="274" customFormat="1" customHeight="1" spans="1:4">
      <c r="A123" s="289" t="s">
        <v>114</v>
      </c>
      <c r="B123" s="286">
        <v>0</v>
      </c>
      <c r="C123" s="286">
        <v>0</v>
      </c>
      <c r="D123" s="287"/>
    </row>
    <row r="124" s="274" customFormat="1" customHeight="1" spans="1:4">
      <c r="A124" s="289" t="s">
        <v>183</v>
      </c>
      <c r="B124" s="286">
        <v>0</v>
      </c>
      <c r="C124" s="286">
        <v>0</v>
      </c>
      <c r="D124" s="287"/>
    </row>
    <row r="125" s="274" customFormat="1" customHeight="1" spans="1:4">
      <c r="A125" s="289" t="s">
        <v>184</v>
      </c>
      <c r="B125" s="286">
        <v>0</v>
      </c>
      <c r="C125" s="286">
        <v>0</v>
      </c>
      <c r="D125" s="287"/>
    </row>
    <row r="126" s="274" customFormat="1" customHeight="1" spans="1:4">
      <c r="A126" s="289" t="s">
        <v>185</v>
      </c>
      <c r="B126" s="286">
        <v>0</v>
      </c>
      <c r="C126" s="286">
        <v>0</v>
      </c>
      <c r="D126" s="287"/>
    </row>
    <row r="127" s="274" customFormat="1" customHeight="1" spans="1:4">
      <c r="A127" s="289" t="s">
        <v>186</v>
      </c>
      <c r="B127" s="286">
        <v>0</v>
      </c>
      <c r="C127" s="286">
        <v>0</v>
      </c>
      <c r="D127" s="287"/>
    </row>
    <row r="128" s="274" customFormat="1" customHeight="1" spans="1:4">
      <c r="A128" s="289" t="s">
        <v>187</v>
      </c>
      <c r="B128" s="286">
        <v>0</v>
      </c>
      <c r="C128" s="286">
        <v>0</v>
      </c>
      <c r="D128" s="287"/>
    </row>
    <row r="129" s="274" customFormat="1" customHeight="1" spans="1:4">
      <c r="A129" s="289" t="s">
        <v>188</v>
      </c>
      <c r="B129" s="286">
        <v>0</v>
      </c>
      <c r="C129" s="286">
        <v>0</v>
      </c>
      <c r="D129" s="287"/>
    </row>
    <row r="130" s="274" customFormat="1" customHeight="1" spans="1:4">
      <c r="A130" s="289" t="s">
        <v>121</v>
      </c>
      <c r="B130" s="286">
        <v>0</v>
      </c>
      <c r="C130" s="286">
        <v>0</v>
      </c>
      <c r="D130" s="287"/>
    </row>
    <row r="131" s="274" customFormat="1" customHeight="1" spans="1:4">
      <c r="A131" s="289" t="s">
        <v>189</v>
      </c>
      <c r="B131" s="286">
        <v>49</v>
      </c>
      <c r="C131" s="286">
        <v>50</v>
      </c>
      <c r="D131" s="287">
        <f>C131/B131</f>
        <v>1.02040816326531</v>
      </c>
    </row>
    <row r="132" s="274" customFormat="1" customHeight="1" spans="1:4">
      <c r="A132" s="288" t="s">
        <v>190</v>
      </c>
      <c r="B132" s="286">
        <v>0</v>
      </c>
      <c r="C132" s="286">
        <f>SUM(C133:C138)</f>
        <v>0</v>
      </c>
      <c r="D132" s="287"/>
    </row>
    <row r="133" s="274" customFormat="1" customHeight="1" spans="1:4">
      <c r="A133" s="289" t="s">
        <v>112</v>
      </c>
      <c r="B133" s="286">
        <v>0</v>
      </c>
      <c r="C133" s="286">
        <v>0</v>
      </c>
      <c r="D133" s="287"/>
    </row>
    <row r="134" s="274" customFormat="1" customHeight="1" spans="1:4">
      <c r="A134" s="289" t="s">
        <v>113</v>
      </c>
      <c r="B134" s="286">
        <v>0</v>
      </c>
      <c r="C134" s="286">
        <v>0</v>
      </c>
      <c r="D134" s="287"/>
    </row>
    <row r="135" s="274" customFormat="1" customHeight="1" spans="1:4">
      <c r="A135" s="289" t="s">
        <v>114</v>
      </c>
      <c r="B135" s="286">
        <v>0</v>
      </c>
      <c r="C135" s="286">
        <v>0</v>
      </c>
      <c r="D135" s="287"/>
    </row>
    <row r="136" s="274" customFormat="1" customHeight="1" spans="1:4">
      <c r="A136" s="289" t="s">
        <v>191</v>
      </c>
      <c r="B136" s="286">
        <v>0</v>
      </c>
      <c r="C136" s="286">
        <v>0</v>
      </c>
      <c r="D136" s="287"/>
    </row>
    <row r="137" s="274" customFormat="1" customHeight="1" spans="1:4">
      <c r="A137" s="289" t="s">
        <v>121</v>
      </c>
      <c r="B137" s="286">
        <v>0</v>
      </c>
      <c r="C137" s="286">
        <v>0</v>
      </c>
      <c r="D137" s="287"/>
    </row>
    <row r="138" s="274" customFormat="1" customHeight="1" spans="1:4">
      <c r="A138" s="289" t="s">
        <v>192</v>
      </c>
      <c r="B138" s="286">
        <v>0</v>
      </c>
      <c r="C138" s="286">
        <v>0</v>
      </c>
      <c r="D138" s="287"/>
    </row>
    <row r="139" s="274" customFormat="1" customHeight="1" spans="1:4">
      <c r="A139" s="288" t="s">
        <v>193</v>
      </c>
      <c r="B139" s="286">
        <f>SUM(B140:B146)</f>
        <v>2</v>
      </c>
      <c r="C139" s="286">
        <f>SUM(C140:C146)</f>
        <v>1</v>
      </c>
      <c r="D139" s="287"/>
    </row>
    <row r="140" s="274" customFormat="1" customHeight="1" spans="1:4">
      <c r="A140" s="289" t="s">
        <v>112</v>
      </c>
      <c r="B140" s="286">
        <v>0</v>
      </c>
      <c r="C140" s="286">
        <v>0</v>
      </c>
      <c r="D140" s="287"/>
    </row>
    <row r="141" s="274" customFormat="1" customHeight="1" spans="1:4">
      <c r="A141" s="289" t="s">
        <v>113</v>
      </c>
      <c r="B141" s="286">
        <v>0</v>
      </c>
      <c r="C141" s="286">
        <v>0</v>
      </c>
      <c r="D141" s="287"/>
    </row>
    <row r="142" s="274" customFormat="1" customHeight="1" spans="1:4">
      <c r="A142" s="289" t="s">
        <v>114</v>
      </c>
      <c r="B142" s="286">
        <v>0</v>
      </c>
      <c r="C142" s="286">
        <v>0</v>
      </c>
      <c r="D142" s="287"/>
    </row>
    <row r="143" s="274" customFormat="1" customHeight="1" spans="1:4">
      <c r="A143" s="289" t="s">
        <v>194</v>
      </c>
      <c r="B143" s="286">
        <v>2</v>
      </c>
      <c r="C143" s="286">
        <v>1</v>
      </c>
      <c r="D143" s="287">
        <f>C143/B143</f>
        <v>0.5</v>
      </c>
    </row>
    <row r="144" s="274" customFormat="1" customHeight="1" spans="1:4">
      <c r="A144" s="289" t="s">
        <v>195</v>
      </c>
      <c r="B144" s="286">
        <v>0</v>
      </c>
      <c r="C144" s="286">
        <v>0</v>
      </c>
      <c r="D144" s="287"/>
    </row>
    <row r="145" s="274" customFormat="1" customHeight="1" spans="1:4">
      <c r="A145" s="289" t="s">
        <v>121</v>
      </c>
      <c r="B145" s="286">
        <v>0</v>
      </c>
      <c r="C145" s="286">
        <v>0</v>
      </c>
      <c r="D145" s="287"/>
    </row>
    <row r="146" s="274" customFormat="1" customHeight="1" spans="1:4">
      <c r="A146" s="289" t="s">
        <v>196</v>
      </c>
      <c r="B146" s="286">
        <v>0</v>
      </c>
      <c r="C146" s="286">
        <v>0</v>
      </c>
      <c r="D146" s="287"/>
    </row>
    <row r="147" s="274" customFormat="1" customHeight="1" spans="1:4">
      <c r="A147" s="288" t="s">
        <v>197</v>
      </c>
      <c r="B147" s="286">
        <f>SUM(B148:B152)</f>
        <v>983</v>
      </c>
      <c r="C147" s="286">
        <f>SUM(C148:C152)</f>
        <v>992</v>
      </c>
      <c r="D147" s="287">
        <f t="shared" ref="D147:D155" si="11">C147/B147</f>
        <v>1.00915564598169</v>
      </c>
    </row>
    <row r="148" s="274" customFormat="1" customHeight="1" spans="1:4">
      <c r="A148" s="289" t="s">
        <v>112</v>
      </c>
      <c r="B148" s="286">
        <v>688</v>
      </c>
      <c r="C148" s="286">
        <v>693</v>
      </c>
      <c r="D148" s="287">
        <f t="shared" si="11"/>
        <v>1.00726744186047</v>
      </c>
    </row>
    <row r="149" s="274" customFormat="1" customHeight="1" spans="1:4">
      <c r="A149" s="289" t="s">
        <v>113</v>
      </c>
      <c r="B149" s="286">
        <v>63</v>
      </c>
      <c r="C149" s="286">
        <v>67</v>
      </c>
      <c r="D149" s="287">
        <f t="shared" si="11"/>
        <v>1.06349206349206</v>
      </c>
    </row>
    <row r="150" s="274" customFormat="1" customHeight="1" spans="1:4">
      <c r="A150" s="289" t="s">
        <v>114</v>
      </c>
      <c r="B150" s="286">
        <v>0</v>
      </c>
      <c r="C150" s="286"/>
      <c r="D150" s="287"/>
    </row>
    <row r="151" s="274" customFormat="1" customHeight="1" spans="1:4">
      <c r="A151" s="289" t="s">
        <v>198</v>
      </c>
      <c r="B151" s="286">
        <v>202</v>
      </c>
      <c r="C151" s="286">
        <v>202</v>
      </c>
      <c r="D151" s="287">
        <f t="shared" si="11"/>
        <v>1</v>
      </c>
    </row>
    <row r="152" s="274" customFormat="1" customHeight="1" spans="1:4">
      <c r="A152" s="289" t="s">
        <v>199</v>
      </c>
      <c r="B152" s="286">
        <v>30</v>
      </c>
      <c r="C152" s="286">
        <v>30</v>
      </c>
      <c r="D152" s="287">
        <f t="shared" si="11"/>
        <v>1</v>
      </c>
    </row>
    <row r="153" s="274" customFormat="1" customHeight="1" spans="1:4">
      <c r="A153" s="288" t="s">
        <v>200</v>
      </c>
      <c r="B153" s="286">
        <f>SUM(B154:B159)</f>
        <v>392</v>
      </c>
      <c r="C153" s="286">
        <f>SUM(C154:C159)</f>
        <v>395</v>
      </c>
      <c r="D153" s="287">
        <f t="shared" si="11"/>
        <v>1.00765306122449</v>
      </c>
    </row>
    <row r="154" s="274" customFormat="1" customHeight="1" spans="1:4">
      <c r="A154" s="289" t="s">
        <v>112</v>
      </c>
      <c r="B154" s="286">
        <v>374</v>
      </c>
      <c r="C154" s="286">
        <v>379</v>
      </c>
      <c r="D154" s="287">
        <f t="shared" si="11"/>
        <v>1.01336898395722</v>
      </c>
    </row>
    <row r="155" s="274" customFormat="1" customHeight="1" spans="1:4">
      <c r="A155" s="289" t="s">
        <v>113</v>
      </c>
      <c r="B155" s="286">
        <v>18</v>
      </c>
      <c r="C155" s="286">
        <v>16</v>
      </c>
      <c r="D155" s="287">
        <f t="shared" si="11"/>
        <v>0.888888888888889</v>
      </c>
    </row>
    <row r="156" s="274" customFormat="1" customHeight="1" spans="1:4">
      <c r="A156" s="289" t="s">
        <v>114</v>
      </c>
      <c r="B156" s="286">
        <v>0</v>
      </c>
      <c r="C156" s="286">
        <v>0</v>
      </c>
      <c r="D156" s="287"/>
    </row>
    <row r="157" s="274" customFormat="1" customHeight="1" spans="1:4">
      <c r="A157" s="289" t="s">
        <v>126</v>
      </c>
      <c r="B157" s="286">
        <v>0</v>
      </c>
      <c r="C157" s="286">
        <v>0</v>
      </c>
      <c r="D157" s="287"/>
    </row>
    <row r="158" s="274" customFormat="1" customHeight="1" spans="1:4">
      <c r="A158" s="289" t="s">
        <v>121</v>
      </c>
      <c r="B158" s="286">
        <v>0</v>
      </c>
      <c r="C158" s="286">
        <v>0</v>
      </c>
      <c r="D158" s="287"/>
    </row>
    <row r="159" s="274" customFormat="1" customHeight="1" spans="1:4">
      <c r="A159" s="289" t="s">
        <v>201</v>
      </c>
      <c r="B159" s="286">
        <v>0</v>
      </c>
      <c r="C159" s="286">
        <v>0</v>
      </c>
      <c r="D159" s="287"/>
    </row>
    <row r="160" s="274" customFormat="1" customHeight="1" spans="1:4">
      <c r="A160" s="288" t="s">
        <v>202</v>
      </c>
      <c r="B160" s="286">
        <f>SUM(B161:B166)</f>
        <v>935</v>
      </c>
      <c r="C160" s="286">
        <f>SUM(C161:C166)</f>
        <v>936</v>
      </c>
      <c r="D160" s="287">
        <f t="shared" ref="D160:D162" si="12">C160/B160</f>
        <v>1.00106951871658</v>
      </c>
    </row>
    <row r="161" s="274" customFormat="1" customHeight="1" spans="1:4">
      <c r="A161" s="289" t="s">
        <v>112</v>
      </c>
      <c r="B161" s="286">
        <v>753</v>
      </c>
      <c r="C161" s="286">
        <v>758</v>
      </c>
      <c r="D161" s="287">
        <f t="shared" si="12"/>
        <v>1.0066401062417</v>
      </c>
    </row>
    <row r="162" s="274" customFormat="1" customHeight="1" spans="1:4">
      <c r="A162" s="289" t="s">
        <v>113</v>
      </c>
      <c r="B162" s="286">
        <v>93</v>
      </c>
      <c r="C162" s="286">
        <v>89</v>
      </c>
      <c r="D162" s="287">
        <f t="shared" si="12"/>
        <v>0.956989247311828</v>
      </c>
    </row>
    <row r="163" s="274" customFormat="1" customHeight="1" spans="1:4">
      <c r="A163" s="289" t="s">
        <v>114</v>
      </c>
      <c r="B163" s="286">
        <v>0</v>
      </c>
      <c r="C163" s="286"/>
      <c r="D163" s="287"/>
    </row>
    <row r="164" s="274" customFormat="1" customHeight="1" spans="1:4">
      <c r="A164" s="289" t="s">
        <v>203</v>
      </c>
      <c r="B164" s="286">
        <v>0</v>
      </c>
      <c r="C164" s="286"/>
      <c r="D164" s="287"/>
    </row>
    <row r="165" s="274" customFormat="1" customHeight="1" spans="1:4">
      <c r="A165" s="289" t="s">
        <v>121</v>
      </c>
      <c r="B165" s="286">
        <v>63</v>
      </c>
      <c r="C165" s="286">
        <v>63</v>
      </c>
      <c r="D165" s="287">
        <f>C165/B165</f>
        <v>1</v>
      </c>
    </row>
    <row r="166" s="274" customFormat="1" customHeight="1" spans="1:4">
      <c r="A166" s="289" t="s">
        <v>204</v>
      </c>
      <c r="B166" s="286">
        <v>26</v>
      </c>
      <c r="C166" s="286">
        <v>26</v>
      </c>
      <c r="D166" s="287">
        <f t="shared" ref="D166:D169" si="13">C166/B166</f>
        <v>1</v>
      </c>
    </row>
    <row r="167" s="274" customFormat="1" customHeight="1" spans="1:4">
      <c r="A167" s="288" t="s">
        <v>205</v>
      </c>
      <c r="B167" s="286">
        <f>SUM(B168:B173)</f>
        <v>6761</v>
      </c>
      <c r="C167" s="286">
        <f>SUM(C168:C173)</f>
        <v>6765</v>
      </c>
      <c r="D167" s="287">
        <f t="shared" si="13"/>
        <v>1.00059162845733</v>
      </c>
    </row>
    <row r="168" s="274" customFormat="1" customHeight="1" spans="1:4">
      <c r="A168" s="289" t="s">
        <v>112</v>
      </c>
      <c r="B168" s="286">
        <v>5885</v>
      </c>
      <c r="C168" s="286">
        <v>5914</v>
      </c>
      <c r="D168" s="287">
        <f t="shared" si="13"/>
        <v>1.00492778249788</v>
      </c>
    </row>
    <row r="169" s="274" customFormat="1" customHeight="1" spans="1:4">
      <c r="A169" s="289" t="s">
        <v>113</v>
      </c>
      <c r="B169" s="286">
        <v>645</v>
      </c>
      <c r="C169" s="286">
        <v>619</v>
      </c>
      <c r="D169" s="287">
        <f t="shared" si="13"/>
        <v>0.95968992248062</v>
      </c>
    </row>
    <row r="170" s="274" customFormat="1" customHeight="1" spans="1:4">
      <c r="A170" s="289" t="s">
        <v>114</v>
      </c>
      <c r="B170" s="286">
        <v>0</v>
      </c>
      <c r="C170" s="286"/>
      <c r="D170" s="287"/>
    </row>
    <row r="171" s="274" customFormat="1" customHeight="1" spans="1:4">
      <c r="A171" s="289" t="s">
        <v>206</v>
      </c>
      <c r="B171" s="286">
        <v>0</v>
      </c>
      <c r="C171" s="286"/>
      <c r="D171" s="287"/>
    </row>
    <row r="172" s="274" customFormat="1" customHeight="1" spans="1:4">
      <c r="A172" s="289" t="s">
        <v>121</v>
      </c>
      <c r="B172" s="286"/>
      <c r="C172" s="286"/>
      <c r="D172" s="287"/>
    </row>
    <row r="173" s="274" customFormat="1" customHeight="1" spans="1:4">
      <c r="A173" s="289" t="s">
        <v>207</v>
      </c>
      <c r="B173" s="286">
        <v>231</v>
      </c>
      <c r="C173" s="286">
        <v>232</v>
      </c>
      <c r="D173" s="287">
        <f t="shared" ref="D172:D174" si="14">C173/B173</f>
        <v>1.004329004329</v>
      </c>
    </row>
    <row r="174" s="274" customFormat="1" customHeight="1" spans="1:4">
      <c r="A174" s="288" t="s">
        <v>208</v>
      </c>
      <c r="B174" s="286">
        <f>SUM(B175:B180)</f>
        <v>2127</v>
      </c>
      <c r="C174" s="286">
        <f>SUM(C175:C180)</f>
        <v>2121</v>
      </c>
      <c r="D174" s="287">
        <f t="shared" si="14"/>
        <v>0.997179125528914</v>
      </c>
    </row>
    <row r="175" s="274" customFormat="1" customHeight="1" spans="1:4">
      <c r="A175" s="289" t="s">
        <v>112</v>
      </c>
      <c r="B175" s="286">
        <v>0</v>
      </c>
      <c r="C175" s="286"/>
      <c r="D175" s="287"/>
    </row>
    <row r="176" s="274" customFormat="1" customHeight="1" spans="1:4">
      <c r="A176" s="289" t="s">
        <v>113</v>
      </c>
      <c r="B176" s="286">
        <v>285</v>
      </c>
      <c r="C176" s="286">
        <v>277</v>
      </c>
      <c r="D176" s="287">
        <f>C176/B176</f>
        <v>0.971929824561404</v>
      </c>
    </row>
    <row r="177" s="274" customFormat="1" customHeight="1" spans="1:4">
      <c r="A177" s="289" t="s">
        <v>114</v>
      </c>
      <c r="B177" s="286">
        <v>0</v>
      </c>
      <c r="C177" s="286"/>
      <c r="D177" s="287"/>
    </row>
    <row r="178" s="274" customFormat="1" customHeight="1" spans="1:4">
      <c r="A178" s="289" t="s">
        <v>209</v>
      </c>
      <c r="B178" s="286">
        <v>0</v>
      </c>
      <c r="C178" s="286"/>
      <c r="D178" s="287"/>
    </row>
    <row r="179" s="274" customFormat="1" customHeight="1" spans="1:4">
      <c r="A179" s="289" t="s">
        <v>121</v>
      </c>
      <c r="B179" s="286">
        <v>1842</v>
      </c>
      <c r="C179" s="286">
        <v>1844</v>
      </c>
      <c r="D179" s="287">
        <f>C179/B179</f>
        <v>1.00108577633008</v>
      </c>
    </row>
    <row r="180" s="274" customFormat="1" customHeight="1" spans="1:4">
      <c r="A180" s="289" t="s">
        <v>210</v>
      </c>
      <c r="B180" s="286">
        <v>0</v>
      </c>
      <c r="C180" s="286"/>
      <c r="D180" s="287"/>
    </row>
    <row r="181" s="274" customFormat="1" customHeight="1" spans="1:4">
      <c r="A181" s="288" t="s">
        <v>211</v>
      </c>
      <c r="B181" s="286">
        <v>0</v>
      </c>
      <c r="C181" s="286">
        <f>SUM(C182:C187)</f>
        <v>0</v>
      </c>
      <c r="D181" s="287"/>
    </row>
    <row r="182" s="274" customFormat="1" customHeight="1" spans="1:4">
      <c r="A182" s="289" t="s">
        <v>112</v>
      </c>
      <c r="B182" s="286">
        <v>0</v>
      </c>
      <c r="C182" s="286">
        <v>0</v>
      </c>
      <c r="D182" s="287"/>
    </row>
    <row r="183" s="274" customFormat="1" customHeight="1" spans="1:4">
      <c r="A183" s="289" t="s">
        <v>113</v>
      </c>
      <c r="B183" s="286">
        <v>0</v>
      </c>
      <c r="C183" s="286">
        <v>0</v>
      </c>
      <c r="D183" s="287"/>
    </row>
    <row r="184" s="274" customFormat="1" customHeight="1" spans="1:4">
      <c r="A184" s="289" t="s">
        <v>114</v>
      </c>
      <c r="B184" s="286">
        <v>0</v>
      </c>
      <c r="C184" s="286">
        <v>0</v>
      </c>
      <c r="D184" s="287"/>
    </row>
    <row r="185" s="274" customFormat="1" customHeight="1" spans="1:4">
      <c r="A185" s="289" t="s">
        <v>212</v>
      </c>
      <c r="B185" s="286">
        <v>0</v>
      </c>
      <c r="C185" s="286">
        <v>0</v>
      </c>
      <c r="D185" s="287"/>
    </row>
    <row r="186" s="274" customFormat="1" customHeight="1" spans="1:4">
      <c r="A186" s="289" t="s">
        <v>121</v>
      </c>
      <c r="B186" s="286">
        <v>0</v>
      </c>
      <c r="C186" s="286">
        <v>0</v>
      </c>
      <c r="D186" s="287"/>
    </row>
    <row r="187" s="274" customFormat="1" customHeight="1" spans="1:4">
      <c r="A187" s="289" t="s">
        <v>213</v>
      </c>
      <c r="B187" s="286">
        <v>0</v>
      </c>
      <c r="C187" s="286">
        <v>0</v>
      </c>
      <c r="D187" s="287"/>
    </row>
    <row r="188" s="274" customFormat="1" customHeight="1" spans="1:4">
      <c r="A188" s="288" t="s">
        <v>214</v>
      </c>
      <c r="B188" s="286">
        <f>SUM(B189:B195)</f>
        <v>59</v>
      </c>
      <c r="C188" s="286">
        <f>SUM(C189:C195)</f>
        <v>60</v>
      </c>
      <c r="D188" s="287">
        <f t="shared" ref="D188:D193" si="15">C188/B188</f>
        <v>1.01694915254237</v>
      </c>
    </row>
    <row r="189" s="274" customFormat="1" customHeight="1" spans="1:4">
      <c r="A189" s="289" t="s">
        <v>112</v>
      </c>
      <c r="B189" s="286">
        <v>0</v>
      </c>
      <c r="C189" s="286"/>
      <c r="D189" s="287"/>
    </row>
    <row r="190" s="274" customFormat="1" customHeight="1" spans="1:4">
      <c r="A190" s="289" t="s">
        <v>113</v>
      </c>
      <c r="B190" s="286">
        <v>55</v>
      </c>
      <c r="C190" s="286">
        <v>56</v>
      </c>
      <c r="D190" s="287">
        <f t="shared" si="15"/>
        <v>1.01818181818182</v>
      </c>
    </row>
    <row r="191" s="274" customFormat="1" customHeight="1" spans="1:4">
      <c r="A191" s="289" t="s">
        <v>114</v>
      </c>
      <c r="B191" s="286">
        <v>0</v>
      </c>
      <c r="C191" s="286"/>
      <c r="D191" s="287"/>
    </row>
    <row r="192" s="274" customFormat="1" customHeight="1" spans="1:4">
      <c r="A192" s="289" t="s">
        <v>215</v>
      </c>
      <c r="B192" s="286">
        <v>0</v>
      </c>
      <c r="C192" s="286"/>
      <c r="D192" s="287"/>
    </row>
    <row r="193" s="274" customFormat="1" customHeight="1" spans="1:4">
      <c r="A193" s="289" t="s">
        <v>216</v>
      </c>
      <c r="B193" s="286">
        <v>4</v>
      </c>
      <c r="C193" s="286">
        <v>4</v>
      </c>
      <c r="D193" s="287">
        <f t="shared" si="15"/>
        <v>1</v>
      </c>
    </row>
    <row r="194" s="274" customFormat="1" customHeight="1" spans="1:4">
      <c r="A194" s="289" t="s">
        <v>121</v>
      </c>
      <c r="B194" s="286">
        <v>0</v>
      </c>
      <c r="C194" s="286"/>
      <c r="D194" s="287"/>
    </row>
    <row r="195" s="274" customFormat="1" customHeight="1" spans="1:4">
      <c r="A195" s="289" t="s">
        <v>217</v>
      </c>
      <c r="B195" s="286">
        <v>0</v>
      </c>
      <c r="C195" s="286"/>
      <c r="D195" s="287"/>
    </row>
    <row r="196" s="274" customFormat="1" customHeight="1" spans="1:4">
      <c r="A196" s="288" t="s">
        <v>218</v>
      </c>
      <c r="B196" s="286">
        <v>0</v>
      </c>
      <c r="C196" s="286">
        <f>SUM(C197:C201)</f>
        <v>0</v>
      </c>
      <c r="D196" s="287"/>
    </row>
    <row r="197" s="274" customFormat="1" customHeight="1" spans="1:4">
      <c r="A197" s="289" t="s">
        <v>112</v>
      </c>
      <c r="B197" s="286">
        <v>0</v>
      </c>
      <c r="C197" s="286">
        <v>0</v>
      </c>
      <c r="D197" s="287"/>
    </row>
    <row r="198" s="274" customFormat="1" customHeight="1" spans="1:4">
      <c r="A198" s="289" t="s">
        <v>113</v>
      </c>
      <c r="B198" s="286">
        <v>0</v>
      </c>
      <c r="C198" s="286">
        <v>0</v>
      </c>
      <c r="D198" s="287"/>
    </row>
    <row r="199" s="274" customFormat="1" customHeight="1" spans="1:4">
      <c r="A199" s="289" t="s">
        <v>114</v>
      </c>
      <c r="B199" s="286">
        <v>0</v>
      </c>
      <c r="C199" s="286">
        <v>0</v>
      </c>
      <c r="D199" s="287"/>
    </row>
    <row r="200" s="274" customFormat="1" customHeight="1" spans="1:4">
      <c r="A200" s="289" t="s">
        <v>121</v>
      </c>
      <c r="B200" s="286">
        <v>0</v>
      </c>
      <c r="C200" s="286">
        <v>0</v>
      </c>
      <c r="D200" s="287"/>
    </row>
    <row r="201" s="274" customFormat="1" customHeight="1" spans="1:4">
      <c r="A201" s="289" t="s">
        <v>219</v>
      </c>
      <c r="B201" s="286">
        <v>0</v>
      </c>
      <c r="C201" s="286">
        <v>0</v>
      </c>
      <c r="D201" s="287"/>
    </row>
    <row r="202" s="274" customFormat="1" customHeight="1" spans="1:4">
      <c r="A202" s="288" t="s">
        <v>220</v>
      </c>
      <c r="B202" s="286">
        <f>SUM(B203:B207)</f>
        <v>413</v>
      </c>
      <c r="C202" s="286">
        <f>SUM(C203:C207)</f>
        <v>413</v>
      </c>
      <c r="D202" s="287">
        <f>C202/B202</f>
        <v>1</v>
      </c>
    </row>
    <row r="203" s="274" customFormat="1" customHeight="1" spans="1:4">
      <c r="A203" s="289" t="s">
        <v>112</v>
      </c>
      <c r="B203" s="286">
        <v>0</v>
      </c>
      <c r="C203" s="286">
        <v>0</v>
      </c>
      <c r="D203" s="287"/>
    </row>
    <row r="204" s="274" customFormat="1" customHeight="1" spans="1:4">
      <c r="A204" s="289" t="s">
        <v>113</v>
      </c>
      <c r="B204" s="286">
        <v>0</v>
      </c>
      <c r="C204" s="286">
        <v>0</v>
      </c>
      <c r="D204" s="287"/>
    </row>
    <row r="205" s="274" customFormat="1" customHeight="1" spans="1:4">
      <c r="A205" s="289" t="s">
        <v>114</v>
      </c>
      <c r="B205" s="286">
        <v>0</v>
      </c>
      <c r="C205" s="286">
        <v>0</v>
      </c>
      <c r="D205" s="287"/>
    </row>
    <row r="206" s="274" customFormat="1" customHeight="1" spans="1:4">
      <c r="A206" s="289" t="s">
        <v>121</v>
      </c>
      <c r="B206" s="286">
        <v>0</v>
      </c>
      <c r="C206" s="286">
        <v>0</v>
      </c>
      <c r="D206" s="287"/>
    </row>
    <row r="207" s="274" customFormat="1" customHeight="1" spans="1:4">
      <c r="A207" s="289" t="s">
        <v>221</v>
      </c>
      <c r="B207" s="286">
        <v>413</v>
      </c>
      <c r="C207" s="286">
        <v>413</v>
      </c>
      <c r="D207" s="287">
        <f>C207/B207</f>
        <v>1</v>
      </c>
    </row>
    <row r="208" s="274" customFormat="1" customHeight="1" spans="1:4">
      <c r="A208" s="288" t="s">
        <v>222</v>
      </c>
      <c r="B208" s="286">
        <v>0</v>
      </c>
      <c r="C208" s="286">
        <f>SUM(C209:C214)</f>
        <v>0</v>
      </c>
      <c r="D208" s="287"/>
    </row>
    <row r="209" s="274" customFormat="1" customHeight="1" spans="1:4">
      <c r="A209" s="289" t="s">
        <v>112</v>
      </c>
      <c r="B209" s="286">
        <v>0</v>
      </c>
      <c r="C209" s="286">
        <v>0</v>
      </c>
      <c r="D209" s="287"/>
    </row>
    <row r="210" s="274" customFormat="1" customHeight="1" spans="1:4">
      <c r="A210" s="289" t="s">
        <v>113</v>
      </c>
      <c r="B210" s="286">
        <v>0</v>
      </c>
      <c r="C210" s="286">
        <v>0</v>
      </c>
      <c r="D210" s="287"/>
    </row>
    <row r="211" s="274" customFormat="1" customHeight="1" spans="1:4">
      <c r="A211" s="289" t="s">
        <v>114</v>
      </c>
      <c r="B211" s="286">
        <v>0</v>
      </c>
      <c r="C211" s="286">
        <v>0</v>
      </c>
      <c r="D211" s="287"/>
    </row>
    <row r="212" s="274" customFormat="1" customHeight="1" spans="1:4">
      <c r="A212" s="289" t="s">
        <v>223</v>
      </c>
      <c r="B212" s="286">
        <v>0</v>
      </c>
      <c r="C212" s="286">
        <v>0</v>
      </c>
      <c r="D212" s="287"/>
    </row>
    <row r="213" s="274" customFormat="1" customHeight="1" spans="1:4">
      <c r="A213" s="289" t="s">
        <v>121</v>
      </c>
      <c r="B213" s="286">
        <v>0</v>
      </c>
      <c r="C213" s="286">
        <v>0</v>
      </c>
      <c r="D213" s="287"/>
    </row>
    <row r="214" s="274" customFormat="1" customHeight="1" spans="1:4">
      <c r="A214" s="289" t="s">
        <v>224</v>
      </c>
      <c r="B214" s="286">
        <v>0</v>
      </c>
      <c r="C214" s="286">
        <v>0</v>
      </c>
      <c r="D214" s="287"/>
    </row>
    <row r="215" s="274" customFormat="1" customHeight="1" spans="1:4">
      <c r="A215" s="288" t="s">
        <v>225</v>
      </c>
      <c r="B215" s="286">
        <f>SUM(B216:B229)</f>
        <v>7071</v>
      </c>
      <c r="C215" s="286">
        <f>SUM(C216:C229)</f>
        <v>7200</v>
      </c>
      <c r="D215" s="287">
        <f>C215/B215</f>
        <v>1.0182435299109</v>
      </c>
    </row>
    <row r="216" s="274" customFormat="1" customHeight="1" spans="1:4">
      <c r="A216" s="289" t="s">
        <v>112</v>
      </c>
      <c r="B216" s="286">
        <v>6127</v>
      </c>
      <c r="C216" s="286">
        <v>6176</v>
      </c>
      <c r="D216" s="287">
        <f>C216/B216</f>
        <v>1.0079973886078</v>
      </c>
    </row>
    <row r="217" s="274" customFormat="1" customHeight="1" spans="1:4">
      <c r="A217" s="289" t="s">
        <v>113</v>
      </c>
      <c r="B217" s="286">
        <v>349</v>
      </c>
      <c r="C217" s="286">
        <v>349</v>
      </c>
      <c r="D217" s="287"/>
    </row>
    <row r="218" s="274" customFormat="1" customHeight="1" spans="1:4">
      <c r="A218" s="289" t="s">
        <v>114</v>
      </c>
      <c r="B218" s="286">
        <v>0</v>
      </c>
      <c r="C218" s="286"/>
      <c r="D218" s="287"/>
    </row>
    <row r="219" s="274" customFormat="1" customHeight="1" spans="1:4">
      <c r="A219" s="289" t="s">
        <v>226</v>
      </c>
      <c r="B219" s="286">
        <v>0</v>
      </c>
      <c r="C219" s="286"/>
      <c r="D219" s="287"/>
    </row>
    <row r="220" s="274" customFormat="1" customHeight="1" spans="1:4">
      <c r="A220" s="289" t="s">
        <v>227</v>
      </c>
      <c r="B220" s="286">
        <v>0</v>
      </c>
      <c r="C220" s="286"/>
      <c r="D220" s="287"/>
    </row>
    <row r="221" s="274" customFormat="1" customHeight="1" spans="1:4">
      <c r="A221" s="289" t="s">
        <v>152</v>
      </c>
      <c r="B221" s="286">
        <v>0</v>
      </c>
      <c r="C221" s="286"/>
      <c r="D221" s="287"/>
    </row>
    <row r="222" s="274" customFormat="1" customHeight="1" spans="1:4">
      <c r="A222" s="289" t="s">
        <v>228</v>
      </c>
      <c r="B222" s="286">
        <v>0</v>
      </c>
      <c r="C222" s="286"/>
      <c r="D222" s="287"/>
    </row>
    <row r="223" s="274" customFormat="1" customHeight="1" spans="1:4">
      <c r="A223" s="289" t="s">
        <v>229</v>
      </c>
      <c r="B223" s="286">
        <v>35</v>
      </c>
      <c r="C223" s="286">
        <v>35</v>
      </c>
      <c r="D223" s="287">
        <f t="shared" ref="D223:D230" si="16">C223/B223</f>
        <v>1</v>
      </c>
    </row>
    <row r="224" s="274" customFormat="1" customHeight="1" spans="1:4">
      <c r="A224" s="289" t="s">
        <v>230</v>
      </c>
      <c r="B224" s="286"/>
      <c r="C224" s="286"/>
      <c r="D224" s="287"/>
    </row>
    <row r="225" s="274" customFormat="1" customHeight="1" spans="1:4">
      <c r="A225" s="289" t="s">
        <v>231</v>
      </c>
      <c r="B225" s="286">
        <v>0</v>
      </c>
      <c r="C225" s="286"/>
      <c r="D225" s="287"/>
    </row>
    <row r="226" s="274" customFormat="1" customHeight="1" spans="1:4">
      <c r="A226" s="289" t="s">
        <v>232</v>
      </c>
      <c r="B226" s="286">
        <v>0</v>
      </c>
      <c r="C226" s="286"/>
      <c r="D226" s="287"/>
    </row>
    <row r="227" s="274" customFormat="1" customHeight="1" spans="1:4">
      <c r="A227" s="289" t="s">
        <v>233</v>
      </c>
      <c r="B227" s="286">
        <v>225</v>
      </c>
      <c r="C227" s="286">
        <v>305</v>
      </c>
      <c r="D227" s="287">
        <f t="shared" si="16"/>
        <v>1.35555555555556</v>
      </c>
    </row>
    <row r="228" s="274" customFormat="1" customHeight="1" spans="1:4">
      <c r="A228" s="289" t="s">
        <v>121</v>
      </c>
      <c r="B228" s="286">
        <v>203</v>
      </c>
      <c r="C228" s="286">
        <v>203</v>
      </c>
      <c r="D228" s="287">
        <f t="shared" si="16"/>
        <v>1</v>
      </c>
    </row>
    <row r="229" s="274" customFormat="1" customHeight="1" spans="1:4">
      <c r="A229" s="289" t="s">
        <v>234</v>
      </c>
      <c r="B229" s="286">
        <v>132</v>
      </c>
      <c r="C229" s="286">
        <v>132</v>
      </c>
      <c r="D229" s="287">
        <f t="shared" si="16"/>
        <v>1</v>
      </c>
    </row>
    <row r="230" s="274" customFormat="1" customHeight="1" spans="1:4">
      <c r="A230" s="288" t="s">
        <v>235</v>
      </c>
      <c r="B230" s="286">
        <f>SUM(B231:B236)</f>
        <v>75</v>
      </c>
      <c r="C230" s="286">
        <f>SUM(C231:C236)</f>
        <v>75</v>
      </c>
      <c r="D230" s="287">
        <f t="shared" si="16"/>
        <v>1</v>
      </c>
    </row>
    <row r="231" s="274" customFormat="1" customHeight="1" spans="1:4">
      <c r="A231" s="289" t="s">
        <v>112</v>
      </c>
      <c r="B231" s="286"/>
      <c r="C231" s="286"/>
      <c r="D231" s="287"/>
    </row>
    <row r="232" s="274" customFormat="1" customHeight="1" spans="1:4">
      <c r="A232" s="289" t="s">
        <v>113</v>
      </c>
      <c r="B232" s="286">
        <v>75</v>
      </c>
      <c r="C232" s="286">
        <v>75</v>
      </c>
      <c r="D232" s="287">
        <f>C232/B232</f>
        <v>1</v>
      </c>
    </row>
    <row r="233" s="274" customFormat="1" customHeight="1" spans="1:4">
      <c r="A233" s="289" t="s">
        <v>114</v>
      </c>
      <c r="B233" s="286"/>
      <c r="C233" s="286"/>
      <c r="D233" s="287"/>
    </row>
    <row r="234" s="274" customFormat="1" customHeight="1" spans="1:4">
      <c r="A234" s="289" t="s">
        <v>206</v>
      </c>
      <c r="B234" s="286"/>
      <c r="C234" s="286"/>
      <c r="D234" s="287"/>
    </row>
    <row r="235" s="274" customFormat="1" customHeight="1" spans="1:4">
      <c r="A235" s="289" t="s">
        <v>121</v>
      </c>
      <c r="B235" s="286"/>
      <c r="C235" s="286"/>
      <c r="D235" s="287"/>
    </row>
    <row r="236" s="274" customFormat="1" customHeight="1" spans="1:4">
      <c r="A236" s="289" t="s">
        <v>236</v>
      </c>
      <c r="B236" s="286"/>
      <c r="C236" s="286"/>
      <c r="D236" s="287"/>
    </row>
    <row r="237" s="274" customFormat="1" customHeight="1" spans="1:4">
      <c r="A237" s="288" t="s">
        <v>237</v>
      </c>
      <c r="B237" s="286">
        <f>SUM(B238:B242)</f>
        <v>130</v>
      </c>
      <c r="C237" s="286">
        <f>SUM(C238:C242)</f>
        <v>126</v>
      </c>
      <c r="D237" s="287">
        <f t="shared" ref="D237:D242" si="17">C237/B237</f>
        <v>0.969230769230769</v>
      </c>
    </row>
    <row r="238" s="274" customFormat="1" customHeight="1" spans="1:4">
      <c r="A238" s="289" t="s">
        <v>112</v>
      </c>
      <c r="B238" s="286"/>
      <c r="C238" s="286"/>
      <c r="D238" s="287"/>
    </row>
    <row r="239" s="274" customFormat="1" customHeight="1" spans="1:4">
      <c r="A239" s="289" t="s">
        <v>113</v>
      </c>
      <c r="B239" s="286"/>
      <c r="C239" s="286"/>
      <c r="D239" s="287"/>
    </row>
    <row r="240" s="274" customFormat="1" customHeight="1" spans="1:4">
      <c r="A240" s="289" t="s">
        <v>114</v>
      </c>
      <c r="B240" s="286"/>
      <c r="C240" s="286"/>
      <c r="D240" s="287"/>
    </row>
    <row r="241" s="274" customFormat="1" customHeight="1" spans="1:4">
      <c r="A241" s="289" t="s">
        <v>238</v>
      </c>
      <c r="B241" s="286">
        <v>116</v>
      </c>
      <c r="C241" s="286">
        <v>112</v>
      </c>
      <c r="D241" s="287">
        <f t="shared" si="17"/>
        <v>0.96551724137931</v>
      </c>
    </row>
    <row r="242" s="274" customFormat="1" customHeight="1" spans="1:4">
      <c r="A242" s="289" t="s">
        <v>239</v>
      </c>
      <c r="B242" s="286">
        <v>14</v>
      </c>
      <c r="C242" s="286">
        <v>14</v>
      </c>
      <c r="D242" s="287">
        <f t="shared" si="17"/>
        <v>1</v>
      </c>
    </row>
    <row r="243" s="274" customFormat="1" customHeight="1" spans="1:4">
      <c r="A243" s="288" t="s">
        <v>240</v>
      </c>
      <c r="B243" s="286"/>
      <c r="C243" s="286"/>
      <c r="D243" s="287"/>
    </row>
    <row r="244" s="274" customFormat="1" customHeight="1" spans="1:4">
      <c r="A244" s="289" t="s">
        <v>241</v>
      </c>
      <c r="B244" s="286"/>
      <c r="C244" s="286"/>
      <c r="D244" s="287"/>
    </row>
    <row r="245" s="274" customFormat="1" customHeight="1" spans="1:4">
      <c r="A245" s="289" t="s">
        <v>242</v>
      </c>
      <c r="B245" s="286"/>
      <c r="C245" s="286"/>
      <c r="D245" s="287"/>
    </row>
    <row r="246" s="274" customFormat="1" customHeight="1" spans="1:4">
      <c r="A246" s="288" t="s">
        <v>243</v>
      </c>
      <c r="B246" s="286">
        <v>0</v>
      </c>
      <c r="C246" s="286">
        <f>SUM(C247,C254,C257,C260,C266,C271,C273,C278,C284)</f>
        <v>0</v>
      </c>
      <c r="D246" s="287"/>
    </row>
    <row r="247" s="274" customFormat="1" customHeight="1" spans="1:4">
      <c r="A247" s="288" t="s">
        <v>244</v>
      </c>
      <c r="B247" s="286">
        <v>0</v>
      </c>
      <c r="C247" s="286">
        <f>SUM(C248:C253)</f>
        <v>0</v>
      </c>
      <c r="D247" s="287"/>
    </row>
    <row r="248" s="274" customFormat="1" customHeight="1" spans="1:4">
      <c r="A248" s="289" t="s">
        <v>112</v>
      </c>
      <c r="B248" s="286">
        <v>0</v>
      </c>
      <c r="C248" s="286">
        <v>0</v>
      </c>
      <c r="D248" s="287"/>
    </row>
    <row r="249" s="274" customFormat="1" customHeight="1" spans="1:4">
      <c r="A249" s="289" t="s">
        <v>113</v>
      </c>
      <c r="B249" s="286">
        <v>0</v>
      </c>
      <c r="C249" s="286">
        <v>0</v>
      </c>
      <c r="D249" s="287"/>
    </row>
    <row r="250" s="274" customFormat="1" customHeight="1" spans="1:4">
      <c r="A250" s="289" t="s">
        <v>114</v>
      </c>
      <c r="B250" s="286">
        <v>0</v>
      </c>
      <c r="C250" s="286">
        <v>0</v>
      </c>
      <c r="D250" s="287"/>
    </row>
    <row r="251" s="274" customFormat="1" customHeight="1" spans="1:4">
      <c r="A251" s="289" t="s">
        <v>206</v>
      </c>
      <c r="B251" s="286">
        <v>0</v>
      </c>
      <c r="C251" s="286">
        <v>0</v>
      </c>
      <c r="D251" s="287"/>
    </row>
    <row r="252" s="274" customFormat="1" customHeight="1" spans="1:4">
      <c r="A252" s="289" t="s">
        <v>121</v>
      </c>
      <c r="B252" s="286">
        <v>0</v>
      </c>
      <c r="C252" s="286">
        <v>0</v>
      </c>
      <c r="D252" s="287"/>
    </row>
    <row r="253" s="274" customFormat="1" customHeight="1" spans="1:4">
      <c r="A253" s="289" t="s">
        <v>245</v>
      </c>
      <c r="B253" s="286">
        <v>0</v>
      </c>
      <c r="C253" s="286">
        <v>0</v>
      </c>
      <c r="D253" s="287"/>
    </row>
    <row r="254" s="274" customFormat="1" customHeight="1" spans="1:4">
      <c r="A254" s="288" t="s">
        <v>246</v>
      </c>
      <c r="B254" s="286">
        <v>0</v>
      </c>
      <c r="C254" s="286">
        <f>SUM(C255:C256)</f>
        <v>0</v>
      </c>
      <c r="D254" s="287"/>
    </row>
    <row r="255" s="274" customFormat="1" customHeight="1" spans="1:4">
      <c r="A255" s="289" t="s">
        <v>247</v>
      </c>
      <c r="B255" s="286">
        <v>0</v>
      </c>
      <c r="C255" s="286">
        <v>0</v>
      </c>
      <c r="D255" s="287"/>
    </row>
    <row r="256" s="274" customFormat="1" customHeight="1" spans="1:4">
      <c r="A256" s="289" t="s">
        <v>248</v>
      </c>
      <c r="B256" s="286">
        <v>0</v>
      </c>
      <c r="C256" s="286">
        <v>0</v>
      </c>
      <c r="D256" s="287"/>
    </row>
    <row r="257" s="274" customFormat="1" customHeight="1" spans="1:4">
      <c r="A257" s="288" t="s">
        <v>249</v>
      </c>
      <c r="B257" s="286">
        <v>0</v>
      </c>
      <c r="C257" s="286">
        <f>SUM(C258:C259)</f>
        <v>0</v>
      </c>
      <c r="D257" s="287"/>
    </row>
    <row r="258" s="274" customFormat="1" customHeight="1" spans="1:4">
      <c r="A258" s="289" t="s">
        <v>250</v>
      </c>
      <c r="B258" s="286">
        <v>0</v>
      </c>
      <c r="C258" s="286">
        <v>0</v>
      </c>
      <c r="D258" s="287"/>
    </row>
    <row r="259" s="274" customFormat="1" customHeight="1" spans="1:4">
      <c r="A259" s="289" t="s">
        <v>251</v>
      </c>
      <c r="B259" s="286">
        <v>0</v>
      </c>
      <c r="C259" s="286">
        <v>0</v>
      </c>
      <c r="D259" s="287"/>
    </row>
    <row r="260" s="274" customFormat="1" customHeight="1" spans="1:4">
      <c r="A260" s="288" t="s">
        <v>252</v>
      </c>
      <c r="B260" s="286">
        <v>0</v>
      </c>
      <c r="C260" s="286">
        <f>SUM(C261:C265)</f>
        <v>0</v>
      </c>
      <c r="D260" s="287"/>
    </row>
    <row r="261" s="274" customFormat="1" customHeight="1" spans="1:4">
      <c r="A261" s="289" t="s">
        <v>253</v>
      </c>
      <c r="B261" s="286">
        <v>0</v>
      </c>
      <c r="C261" s="286">
        <v>0</v>
      </c>
      <c r="D261" s="287"/>
    </row>
    <row r="262" s="274" customFormat="1" customHeight="1" spans="1:4">
      <c r="A262" s="289" t="s">
        <v>254</v>
      </c>
      <c r="B262" s="286">
        <v>0</v>
      </c>
      <c r="C262" s="286">
        <v>0</v>
      </c>
      <c r="D262" s="287"/>
    </row>
    <row r="263" s="274" customFormat="1" customHeight="1" spans="1:4">
      <c r="A263" s="289" t="s">
        <v>255</v>
      </c>
      <c r="B263" s="286">
        <v>0</v>
      </c>
      <c r="C263" s="286">
        <v>0</v>
      </c>
      <c r="D263" s="287"/>
    </row>
    <row r="264" s="274" customFormat="1" customHeight="1" spans="1:4">
      <c r="A264" s="289" t="s">
        <v>256</v>
      </c>
      <c r="B264" s="286">
        <v>0</v>
      </c>
      <c r="C264" s="286">
        <v>0</v>
      </c>
      <c r="D264" s="287"/>
    </row>
    <row r="265" s="274" customFormat="1" customHeight="1" spans="1:4">
      <c r="A265" s="289" t="s">
        <v>257</v>
      </c>
      <c r="B265" s="286">
        <v>0</v>
      </c>
      <c r="C265" s="286">
        <v>0</v>
      </c>
      <c r="D265" s="287"/>
    </row>
    <row r="266" s="274" customFormat="1" customHeight="1" spans="1:4">
      <c r="A266" s="288" t="s">
        <v>258</v>
      </c>
      <c r="B266" s="286">
        <v>0</v>
      </c>
      <c r="C266" s="286">
        <f>SUM(C267:C270)</f>
        <v>0</v>
      </c>
      <c r="D266" s="287"/>
    </row>
    <row r="267" s="274" customFormat="1" customHeight="1" spans="1:4">
      <c r="A267" s="289" t="s">
        <v>259</v>
      </c>
      <c r="B267" s="286">
        <v>0</v>
      </c>
      <c r="C267" s="286">
        <v>0</v>
      </c>
      <c r="D267" s="287"/>
    </row>
    <row r="268" s="274" customFormat="1" customHeight="1" spans="1:4">
      <c r="A268" s="289" t="s">
        <v>260</v>
      </c>
      <c r="B268" s="286">
        <v>0</v>
      </c>
      <c r="C268" s="286">
        <v>0</v>
      </c>
      <c r="D268" s="287"/>
    </row>
    <row r="269" s="274" customFormat="1" customHeight="1" spans="1:4">
      <c r="A269" s="289" t="s">
        <v>261</v>
      </c>
      <c r="B269" s="286">
        <v>0</v>
      </c>
      <c r="C269" s="286">
        <v>0</v>
      </c>
      <c r="D269" s="287"/>
    </row>
    <row r="270" s="274" customFormat="1" customHeight="1" spans="1:4">
      <c r="A270" s="289" t="s">
        <v>262</v>
      </c>
      <c r="B270" s="286">
        <v>0</v>
      </c>
      <c r="C270" s="286">
        <v>0</v>
      </c>
      <c r="D270" s="287"/>
    </row>
    <row r="271" s="274" customFormat="1" customHeight="1" spans="1:4">
      <c r="A271" s="288" t="s">
        <v>263</v>
      </c>
      <c r="B271" s="286">
        <v>0</v>
      </c>
      <c r="C271" s="286">
        <f>C272</f>
        <v>0</v>
      </c>
      <c r="D271" s="287"/>
    </row>
    <row r="272" s="274" customFormat="1" customHeight="1" spans="1:4">
      <c r="A272" s="289" t="s">
        <v>264</v>
      </c>
      <c r="B272" s="286">
        <v>0</v>
      </c>
      <c r="C272" s="286">
        <v>0</v>
      </c>
      <c r="D272" s="287"/>
    </row>
    <row r="273" s="274" customFormat="1" customHeight="1" spans="1:4">
      <c r="A273" s="288" t="s">
        <v>265</v>
      </c>
      <c r="B273" s="286">
        <v>0</v>
      </c>
      <c r="C273" s="286">
        <f>SUM(C274:C277)</f>
        <v>0</v>
      </c>
      <c r="D273" s="287"/>
    </row>
    <row r="274" s="274" customFormat="1" customHeight="1" spans="1:4">
      <c r="A274" s="289" t="s">
        <v>266</v>
      </c>
      <c r="B274" s="286">
        <v>0</v>
      </c>
      <c r="C274" s="286">
        <v>0</v>
      </c>
      <c r="D274" s="287"/>
    </row>
    <row r="275" s="274" customFormat="1" customHeight="1" spans="1:4">
      <c r="A275" s="289" t="s">
        <v>267</v>
      </c>
      <c r="B275" s="286">
        <v>0</v>
      </c>
      <c r="C275" s="286">
        <v>0</v>
      </c>
      <c r="D275" s="287"/>
    </row>
    <row r="276" s="274" customFormat="1" customHeight="1" spans="1:4">
      <c r="A276" s="289" t="s">
        <v>268</v>
      </c>
      <c r="B276" s="286">
        <v>0</v>
      </c>
      <c r="C276" s="286">
        <v>0</v>
      </c>
      <c r="D276" s="287"/>
    </row>
    <row r="277" s="274" customFormat="1" customHeight="1" spans="1:4">
      <c r="A277" s="289" t="s">
        <v>269</v>
      </c>
      <c r="B277" s="286">
        <v>0</v>
      </c>
      <c r="C277" s="286">
        <v>0</v>
      </c>
      <c r="D277" s="287"/>
    </row>
    <row r="278" s="274" customFormat="1" customHeight="1" spans="1:4">
      <c r="A278" s="288" t="s">
        <v>270</v>
      </c>
      <c r="B278" s="286">
        <v>0</v>
      </c>
      <c r="C278" s="286">
        <f>SUM(C279:C283)</f>
        <v>0</v>
      </c>
      <c r="D278" s="287"/>
    </row>
    <row r="279" s="274" customFormat="1" customHeight="1" spans="1:4">
      <c r="A279" s="289" t="s">
        <v>112</v>
      </c>
      <c r="B279" s="286">
        <v>0</v>
      </c>
      <c r="C279" s="286">
        <v>0</v>
      </c>
      <c r="D279" s="287"/>
    </row>
    <row r="280" s="274" customFormat="1" customHeight="1" spans="1:4">
      <c r="A280" s="289" t="s">
        <v>113</v>
      </c>
      <c r="B280" s="286">
        <v>0</v>
      </c>
      <c r="C280" s="286">
        <v>0</v>
      </c>
      <c r="D280" s="287"/>
    </row>
    <row r="281" s="274" customFormat="1" customHeight="1" spans="1:4">
      <c r="A281" s="289" t="s">
        <v>114</v>
      </c>
      <c r="B281" s="286">
        <v>0</v>
      </c>
      <c r="C281" s="286">
        <v>0</v>
      </c>
      <c r="D281" s="287"/>
    </row>
    <row r="282" s="274" customFormat="1" customHeight="1" spans="1:4">
      <c r="A282" s="289" t="s">
        <v>121</v>
      </c>
      <c r="B282" s="286">
        <v>0</v>
      </c>
      <c r="C282" s="286">
        <v>0</v>
      </c>
      <c r="D282" s="287"/>
    </row>
    <row r="283" s="274" customFormat="1" customHeight="1" spans="1:4">
      <c r="A283" s="289" t="s">
        <v>271</v>
      </c>
      <c r="B283" s="286">
        <v>0</v>
      </c>
      <c r="C283" s="286">
        <v>0</v>
      </c>
      <c r="D283" s="287"/>
    </row>
    <row r="284" s="274" customFormat="1" customHeight="1" spans="1:4">
      <c r="A284" s="288" t="s">
        <v>272</v>
      </c>
      <c r="B284" s="286">
        <v>0</v>
      </c>
      <c r="C284" s="286">
        <f>C285</f>
        <v>0</v>
      </c>
      <c r="D284" s="287"/>
    </row>
    <row r="285" s="274" customFormat="1" customHeight="1" spans="1:4">
      <c r="A285" s="289" t="s">
        <v>273</v>
      </c>
      <c r="B285" s="286">
        <v>0</v>
      </c>
      <c r="C285" s="286">
        <v>0</v>
      </c>
      <c r="D285" s="287"/>
    </row>
    <row r="286" s="274" customFormat="1" customHeight="1" spans="1:4">
      <c r="A286" s="288" t="s">
        <v>78</v>
      </c>
      <c r="B286" s="286">
        <f>SUM(B287,B291,B293,B295,B303)</f>
        <v>360</v>
      </c>
      <c r="C286" s="286">
        <f>SUM(C287,C291,C293,C295,C303)</f>
        <v>338</v>
      </c>
      <c r="D286" s="287">
        <f>C286/B286</f>
        <v>0.938888888888889</v>
      </c>
    </row>
    <row r="287" s="274" customFormat="1" customHeight="1" spans="1:4">
      <c r="A287" s="288" t="s">
        <v>274</v>
      </c>
      <c r="B287" s="286">
        <v>0</v>
      </c>
      <c r="C287" s="286">
        <f>SUM(C288:C290)</f>
        <v>0</v>
      </c>
      <c r="D287" s="287"/>
    </row>
    <row r="288" s="274" customFormat="1" customHeight="1" spans="1:4">
      <c r="A288" s="289" t="s">
        <v>275</v>
      </c>
      <c r="B288" s="286">
        <v>0</v>
      </c>
      <c r="C288" s="286">
        <v>0</v>
      </c>
      <c r="D288" s="287"/>
    </row>
    <row r="289" s="274" customFormat="1" customHeight="1" spans="1:4">
      <c r="A289" s="289" t="s">
        <v>276</v>
      </c>
      <c r="B289" s="286">
        <v>0</v>
      </c>
      <c r="C289" s="286">
        <v>0</v>
      </c>
      <c r="D289" s="287"/>
    </row>
    <row r="290" s="274" customFormat="1" customHeight="1" spans="1:4">
      <c r="A290" s="289" t="s">
        <v>277</v>
      </c>
      <c r="B290" s="286">
        <v>0</v>
      </c>
      <c r="C290" s="286">
        <v>0</v>
      </c>
      <c r="D290" s="287"/>
    </row>
    <row r="291" s="274" customFormat="1" customHeight="1" spans="1:4">
      <c r="A291" s="288" t="s">
        <v>278</v>
      </c>
      <c r="B291" s="286">
        <v>0</v>
      </c>
      <c r="C291" s="286">
        <f>C292</f>
        <v>0</v>
      </c>
      <c r="D291" s="287"/>
    </row>
    <row r="292" s="274" customFormat="1" customHeight="1" spans="1:4">
      <c r="A292" s="289" t="s">
        <v>279</v>
      </c>
      <c r="B292" s="286">
        <v>0</v>
      </c>
      <c r="C292" s="286">
        <v>0</v>
      </c>
      <c r="D292" s="287"/>
    </row>
    <row r="293" s="274" customFormat="1" customHeight="1" spans="1:4">
      <c r="A293" s="288" t="s">
        <v>280</v>
      </c>
      <c r="B293" s="286">
        <v>0</v>
      </c>
      <c r="C293" s="286">
        <f>C294</f>
        <v>0</v>
      </c>
      <c r="D293" s="287"/>
    </row>
    <row r="294" s="274" customFormat="1" customHeight="1" spans="1:4">
      <c r="A294" s="289" t="s">
        <v>281</v>
      </c>
      <c r="B294" s="286">
        <v>0</v>
      </c>
      <c r="C294" s="286">
        <v>0</v>
      </c>
      <c r="D294" s="287"/>
    </row>
    <row r="295" s="274" customFormat="1" customHeight="1" spans="1:4">
      <c r="A295" s="288" t="s">
        <v>282</v>
      </c>
      <c r="B295" s="286">
        <f>SUM(B296:B302)</f>
        <v>300</v>
      </c>
      <c r="C295" s="286">
        <f>SUM(C296:C302)</f>
        <v>290</v>
      </c>
      <c r="D295" s="287">
        <f t="shared" ref="D295:D300" si="18">C295/B295</f>
        <v>0.966666666666667</v>
      </c>
    </row>
    <row r="296" s="274" customFormat="1" customHeight="1" spans="1:4">
      <c r="A296" s="289" t="s">
        <v>283</v>
      </c>
      <c r="B296" s="286">
        <v>40</v>
      </c>
      <c r="C296" s="286">
        <v>40</v>
      </c>
      <c r="D296" s="287">
        <f t="shared" si="18"/>
        <v>1</v>
      </c>
    </row>
    <row r="297" s="274" customFormat="1" customHeight="1" spans="1:4">
      <c r="A297" s="289" t="s">
        <v>284</v>
      </c>
      <c r="B297" s="286">
        <v>0</v>
      </c>
      <c r="C297" s="286"/>
      <c r="D297" s="287"/>
    </row>
    <row r="298" s="274" customFormat="1" customHeight="1" spans="1:4">
      <c r="A298" s="289" t="s">
        <v>285</v>
      </c>
      <c r="B298" s="286">
        <v>44</v>
      </c>
      <c r="C298" s="286">
        <v>33</v>
      </c>
      <c r="D298" s="287">
        <f t="shared" si="18"/>
        <v>0.75</v>
      </c>
    </row>
    <row r="299" s="274" customFormat="1" customHeight="1" spans="1:4">
      <c r="A299" s="289" t="s">
        <v>286</v>
      </c>
      <c r="B299" s="286">
        <v>0</v>
      </c>
      <c r="C299" s="286"/>
      <c r="D299" s="287"/>
    </row>
    <row r="300" s="274" customFormat="1" customHeight="1" spans="1:4">
      <c r="A300" s="289" t="s">
        <v>287</v>
      </c>
      <c r="B300" s="286">
        <v>216</v>
      </c>
      <c r="C300" s="286">
        <v>217</v>
      </c>
      <c r="D300" s="287">
        <f t="shared" si="18"/>
        <v>1.00462962962963</v>
      </c>
    </row>
    <row r="301" s="274" customFormat="1" customHeight="1" spans="1:4">
      <c r="A301" s="289" t="s">
        <v>288</v>
      </c>
      <c r="B301" s="286">
        <v>0</v>
      </c>
      <c r="C301" s="286">
        <v>0</v>
      </c>
      <c r="D301" s="287"/>
    </row>
    <row r="302" s="274" customFormat="1" customHeight="1" spans="1:4">
      <c r="A302" s="289" t="s">
        <v>289</v>
      </c>
      <c r="B302" s="286">
        <v>0</v>
      </c>
      <c r="C302" s="286">
        <v>0</v>
      </c>
      <c r="D302" s="287"/>
    </row>
    <row r="303" s="274" customFormat="1" customHeight="1" spans="1:4">
      <c r="A303" s="288" t="s">
        <v>290</v>
      </c>
      <c r="B303" s="286">
        <f>B304</f>
        <v>60</v>
      </c>
      <c r="C303" s="286">
        <f>C304</f>
        <v>48</v>
      </c>
      <c r="D303" s="287">
        <f t="shared" ref="D303:D305" si="19">C303/B303</f>
        <v>0.8</v>
      </c>
    </row>
    <row r="304" s="274" customFormat="1" customHeight="1" spans="1:4">
      <c r="A304" s="289" t="s">
        <v>291</v>
      </c>
      <c r="B304" s="286">
        <v>60</v>
      </c>
      <c r="C304" s="286">
        <v>48</v>
      </c>
      <c r="D304" s="287">
        <f t="shared" si="19"/>
        <v>0.8</v>
      </c>
    </row>
    <row r="305" s="274" customFormat="1" customHeight="1" spans="1:4">
      <c r="A305" s="288" t="s">
        <v>79</v>
      </c>
      <c r="B305" s="286">
        <f>SUM(B306,B309,B320,B327,B335,B344,B358,B368,B378,B386,B392)</f>
        <v>51600</v>
      </c>
      <c r="C305" s="286">
        <f>SUM(C306,C309,C320,C327,C335,C344,C358,C368,C378,C386,C392)</f>
        <v>51596</v>
      </c>
      <c r="D305" s="287">
        <f t="shared" si="19"/>
        <v>0.999922480620155</v>
      </c>
    </row>
    <row r="306" s="274" customFormat="1" customHeight="1" spans="1:4">
      <c r="A306" s="288" t="s">
        <v>292</v>
      </c>
      <c r="B306" s="286">
        <v>0</v>
      </c>
      <c r="C306" s="286">
        <f>SUM(C307:C308)</f>
        <v>0</v>
      </c>
      <c r="D306" s="287"/>
    </row>
    <row r="307" s="274" customFormat="1" customHeight="1" spans="1:4">
      <c r="A307" s="289" t="s">
        <v>293</v>
      </c>
      <c r="B307" s="286">
        <v>0</v>
      </c>
      <c r="C307" s="286">
        <v>0</v>
      </c>
      <c r="D307" s="287"/>
    </row>
    <row r="308" s="274" customFormat="1" customHeight="1" spans="1:4">
      <c r="A308" s="289" t="s">
        <v>294</v>
      </c>
      <c r="B308" s="286">
        <v>0</v>
      </c>
      <c r="C308" s="286">
        <v>0</v>
      </c>
      <c r="D308" s="287"/>
    </row>
    <row r="309" s="274" customFormat="1" customHeight="1" spans="1:4">
      <c r="A309" s="288" t="s">
        <v>295</v>
      </c>
      <c r="B309" s="286">
        <f>SUM(B310:B319)</f>
        <v>49479</v>
      </c>
      <c r="C309" s="286">
        <f>SUM(C310:C319)</f>
        <v>49461</v>
      </c>
      <c r="D309" s="287">
        <f t="shared" ref="D309:D311" si="20">C309/B309</f>
        <v>0.999636209300916</v>
      </c>
    </row>
    <row r="310" s="274" customFormat="1" customHeight="1" spans="1:4">
      <c r="A310" s="289" t="s">
        <v>112</v>
      </c>
      <c r="B310" s="286">
        <v>45577</v>
      </c>
      <c r="C310" s="286">
        <v>45514</v>
      </c>
      <c r="D310" s="287">
        <f t="shared" si="20"/>
        <v>0.998617723851943</v>
      </c>
    </row>
    <row r="311" s="274" customFormat="1" customHeight="1" spans="1:4">
      <c r="A311" s="289" t="s">
        <v>113</v>
      </c>
      <c r="B311" s="286">
        <v>592</v>
      </c>
      <c r="C311" s="286">
        <v>589</v>
      </c>
      <c r="D311" s="287">
        <f t="shared" si="20"/>
        <v>0.994932432432432</v>
      </c>
    </row>
    <row r="312" s="274" customFormat="1" customHeight="1" spans="1:4">
      <c r="A312" s="289" t="s">
        <v>114</v>
      </c>
      <c r="B312" s="286">
        <v>0</v>
      </c>
      <c r="C312" s="286">
        <v>0</v>
      </c>
      <c r="D312" s="287"/>
    </row>
    <row r="313" s="274" customFormat="1" customHeight="1" spans="1:4">
      <c r="A313" s="289" t="s">
        <v>152</v>
      </c>
      <c r="B313" s="286">
        <v>0</v>
      </c>
      <c r="C313" s="286">
        <v>0</v>
      </c>
      <c r="D313" s="287"/>
    </row>
    <row r="314" s="274" customFormat="1" customHeight="1" spans="1:4">
      <c r="A314" s="289" t="s">
        <v>296</v>
      </c>
      <c r="B314" s="286">
        <v>0</v>
      </c>
      <c r="C314" s="286">
        <v>0</v>
      </c>
      <c r="D314" s="287"/>
    </row>
    <row r="315" s="274" customFormat="1" customHeight="1" spans="1:4">
      <c r="A315" s="289" t="s">
        <v>297</v>
      </c>
      <c r="B315" s="286">
        <v>0</v>
      </c>
      <c r="C315" s="286">
        <v>0</v>
      </c>
      <c r="D315" s="287"/>
    </row>
    <row r="316" s="274" customFormat="1" customHeight="1" spans="1:4">
      <c r="A316" s="289" t="s">
        <v>298</v>
      </c>
      <c r="B316" s="286">
        <v>0</v>
      </c>
      <c r="C316" s="286">
        <v>0</v>
      </c>
      <c r="D316" s="287"/>
    </row>
    <row r="317" s="274" customFormat="1" customHeight="1" spans="1:4">
      <c r="A317" s="289" t="s">
        <v>299</v>
      </c>
      <c r="B317" s="286">
        <v>0</v>
      </c>
      <c r="C317" s="286">
        <v>0</v>
      </c>
      <c r="D317" s="287"/>
    </row>
    <row r="318" s="274" customFormat="1" customHeight="1" spans="1:4">
      <c r="A318" s="289" t="s">
        <v>121</v>
      </c>
      <c r="B318" s="286">
        <v>0</v>
      </c>
      <c r="C318" s="286">
        <v>0</v>
      </c>
      <c r="D318" s="287"/>
    </row>
    <row r="319" s="274" customFormat="1" customHeight="1" spans="1:4">
      <c r="A319" s="289" t="s">
        <v>300</v>
      </c>
      <c r="B319" s="286">
        <v>3310</v>
      </c>
      <c r="C319" s="286">
        <v>3358</v>
      </c>
      <c r="D319" s="287">
        <f>C319/B319</f>
        <v>1.01450151057402</v>
      </c>
    </row>
    <row r="320" s="274" customFormat="1" customHeight="1" spans="1:4">
      <c r="A320" s="288" t="s">
        <v>301</v>
      </c>
      <c r="B320" s="286">
        <v>0</v>
      </c>
      <c r="C320" s="286">
        <f>SUM(C321:C326)</f>
        <v>0</v>
      </c>
      <c r="D320" s="287"/>
    </row>
    <row r="321" s="274" customFormat="1" customHeight="1" spans="1:4">
      <c r="A321" s="289" t="s">
        <v>112</v>
      </c>
      <c r="B321" s="286">
        <v>0</v>
      </c>
      <c r="C321" s="286">
        <v>0</v>
      </c>
      <c r="D321" s="287"/>
    </row>
    <row r="322" s="274" customFormat="1" customHeight="1" spans="1:4">
      <c r="A322" s="289" t="s">
        <v>113</v>
      </c>
      <c r="B322" s="286">
        <v>0</v>
      </c>
      <c r="C322" s="286">
        <v>0</v>
      </c>
      <c r="D322" s="287"/>
    </row>
    <row r="323" s="274" customFormat="1" customHeight="1" spans="1:4">
      <c r="A323" s="289" t="s">
        <v>114</v>
      </c>
      <c r="B323" s="286">
        <v>0</v>
      </c>
      <c r="C323" s="286">
        <v>0</v>
      </c>
      <c r="D323" s="287"/>
    </row>
    <row r="324" s="274" customFormat="1" customHeight="1" spans="1:4">
      <c r="A324" s="289" t="s">
        <v>302</v>
      </c>
      <c r="B324" s="286">
        <v>0</v>
      </c>
      <c r="C324" s="286">
        <v>0</v>
      </c>
      <c r="D324" s="287"/>
    </row>
    <row r="325" s="274" customFormat="1" customHeight="1" spans="1:4">
      <c r="A325" s="289" t="s">
        <v>121</v>
      </c>
      <c r="B325" s="286">
        <v>0</v>
      </c>
      <c r="C325" s="286">
        <v>0</v>
      </c>
      <c r="D325" s="287"/>
    </row>
    <row r="326" s="274" customFormat="1" customHeight="1" spans="1:4">
      <c r="A326" s="289" t="s">
        <v>303</v>
      </c>
      <c r="B326" s="286">
        <v>0</v>
      </c>
      <c r="C326" s="286">
        <v>0</v>
      </c>
      <c r="D326" s="287"/>
    </row>
    <row r="327" s="274" customFormat="1" customHeight="1" spans="1:4">
      <c r="A327" s="288" t="s">
        <v>304</v>
      </c>
      <c r="B327" s="286">
        <v>0</v>
      </c>
      <c r="C327" s="286">
        <f>SUM(C328:C334)</f>
        <v>0</v>
      </c>
      <c r="D327" s="287"/>
    </row>
    <row r="328" s="274" customFormat="1" customHeight="1" spans="1:4">
      <c r="A328" s="289" t="s">
        <v>112</v>
      </c>
      <c r="B328" s="286">
        <v>0</v>
      </c>
      <c r="C328" s="286">
        <v>0</v>
      </c>
      <c r="D328" s="287"/>
    </row>
    <row r="329" s="274" customFormat="1" customHeight="1" spans="1:4">
      <c r="A329" s="289" t="s">
        <v>113</v>
      </c>
      <c r="B329" s="286">
        <v>0</v>
      </c>
      <c r="C329" s="286">
        <v>0</v>
      </c>
      <c r="D329" s="287"/>
    </row>
    <row r="330" s="274" customFormat="1" customHeight="1" spans="1:4">
      <c r="A330" s="289" t="s">
        <v>114</v>
      </c>
      <c r="B330" s="286">
        <v>0</v>
      </c>
      <c r="C330" s="286">
        <v>0</v>
      </c>
      <c r="D330" s="287"/>
    </row>
    <row r="331" s="274" customFormat="1" customHeight="1" spans="1:4">
      <c r="A331" s="289" t="s">
        <v>305</v>
      </c>
      <c r="B331" s="286">
        <v>0</v>
      </c>
      <c r="C331" s="286">
        <v>0</v>
      </c>
      <c r="D331" s="287"/>
    </row>
    <row r="332" s="274" customFormat="1" customHeight="1" spans="1:4">
      <c r="A332" s="289" t="s">
        <v>306</v>
      </c>
      <c r="B332" s="286">
        <v>0</v>
      </c>
      <c r="C332" s="286">
        <v>0</v>
      </c>
      <c r="D332" s="287"/>
    </row>
    <row r="333" s="274" customFormat="1" customHeight="1" spans="1:4">
      <c r="A333" s="289" t="s">
        <v>121</v>
      </c>
      <c r="B333" s="286">
        <v>0</v>
      </c>
      <c r="C333" s="286">
        <v>0</v>
      </c>
      <c r="D333" s="287"/>
    </row>
    <row r="334" s="274" customFormat="1" customHeight="1" spans="1:4">
      <c r="A334" s="289" t="s">
        <v>307</v>
      </c>
      <c r="B334" s="286">
        <v>0</v>
      </c>
      <c r="C334" s="286">
        <v>0</v>
      </c>
      <c r="D334" s="287"/>
    </row>
    <row r="335" s="274" customFormat="1" customHeight="1" spans="1:4">
      <c r="A335" s="288" t="s">
        <v>308</v>
      </c>
      <c r="B335" s="286">
        <v>0</v>
      </c>
      <c r="C335" s="286">
        <f>SUM(C336:C343)</f>
        <v>0</v>
      </c>
      <c r="D335" s="287"/>
    </row>
    <row r="336" s="274" customFormat="1" customHeight="1" spans="1:4">
      <c r="A336" s="289" t="s">
        <v>112</v>
      </c>
      <c r="B336" s="286">
        <v>0</v>
      </c>
      <c r="C336" s="286">
        <v>0</v>
      </c>
      <c r="D336" s="287"/>
    </row>
    <row r="337" s="274" customFormat="1" customHeight="1" spans="1:4">
      <c r="A337" s="289" t="s">
        <v>113</v>
      </c>
      <c r="B337" s="286">
        <v>0</v>
      </c>
      <c r="C337" s="286">
        <v>0</v>
      </c>
      <c r="D337" s="287"/>
    </row>
    <row r="338" s="274" customFormat="1" customHeight="1" spans="1:4">
      <c r="A338" s="289" t="s">
        <v>114</v>
      </c>
      <c r="B338" s="286">
        <v>0</v>
      </c>
      <c r="C338" s="286">
        <v>0</v>
      </c>
      <c r="D338" s="287"/>
    </row>
    <row r="339" s="274" customFormat="1" customHeight="1" spans="1:4">
      <c r="A339" s="289" t="s">
        <v>309</v>
      </c>
      <c r="B339" s="286">
        <v>0</v>
      </c>
      <c r="C339" s="286">
        <v>0</v>
      </c>
      <c r="D339" s="287"/>
    </row>
    <row r="340" s="274" customFormat="1" customHeight="1" spans="1:4">
      <c r="A340" s="289" t="s">
        <v>310</v>
      </c>
      <c r="B340" s="286">
        <v>0</v>
      </c>
      <c r="C340" s="286">
        <v>0</v>
      </c>
      <c r="D340" s="287"/>
    </row>
    <row r="341" s="274" customFormat="1" customHeight="1" spans="1:4">
      <c r="A341" s="289" t="s">
        <v>311</v>
      </c>
      <c r="B341" s="286">
        <v>0</v>
      </c>
      <c r="C341" s="286">
        <v>0</v>
      </c>
      <c r="D341" s="287"/>
    </row>
    <row r="342" s="274" customFormat="1" customHeight="1" spans="1:4">
      <c r="A342" s="289" t="s">
        <v>121</v>
      </c>
      <c r="B342" s="286">
        <v>0</v>
      </c>
      <c r="C342" s="286">
        <v>0</v>
      </c>
      <c r="D342" s="287"/>
    </row>
    <row r="343" s="274" customFormat="1" customHeight="1" spans="1:4">
      <c r="A343" s="289" t="s">
        <v>312</v>
      </c>
      <c r="B343" s="286">
        <v>0</v>
      </c>
      <c r="C343" s="286">
        <v>0</v>
      </c>
      <c r="D343" s="287"/>
    </row>
    <row r="344" s="274" customFormat="1" customHeight="1" spans="1:4">
      <c r="A344" s="288" t="s">
        <v>313</v>
      </c>
      <c r="B344" s="286">
        <f>SUM(B345:B357)</f>
        <v>2121</v>
      </c>
      <c r="C344" s="286">
        <f>SUM(C345:C357)</f>
        <v>2135</v>
      </c>
      <c r="D344" s="287">
        <f t="shared" ref="D344:D346" si="21">C344/B344</f>
        <v>1.00660066006601</v>
      </c>
    </row>
    <row r="345" s="274" customFormat="1" customHeight="1" spans="1:4">
      <c r="A345" s="289" t="s">
        <v>112</v>
      </c>
      <c r="B345" s="286">
        <v>1727</v>
      </c>
      <c r="C345" s="286">
        <v>1741</v>
      </c>
      <c r="D345" s="287">
        <f t="shared" si="21"/>
        <v>1.00810654313839</v>
      </c>
    </row>
    <row r="346" s="274" customFormat="1" customHeight="1" spans="1:4">
      <c r="A346" s="289" t="s">
        <v>113</v>
      </c>
      <c r="B346" s="286">
        <v>82</v>
      </c>
      <c r="C346" s="286">
        <v>86</v>
      </c>
      <c r="D346" s="287">
        <f t="shared" si="21"/>
        <v>1.04878048780488</v>
      </c>
    </row>
    <row r="347" s="274" customFormat="1" customHeight="1" spans="1:4">
      <c r="A347" s="289" t="s">
        <v>114</v>
      </c>
      <c r="B347" s="286">
        <v>0</v>
      </c>
      <c r="C347" s="286"/>
      <c r="D347" s="287"/>
    </row>
    <row r="348" s="271" customFormat="1" customHeight="1" spans="1:4">
      <c r="A348" s="289" t="s">
        <v>314</v>
      </c>
      <c r="B348" s="286">
        <v>181</v>
      </c>
      <c r="C348" s="286">
        <v>177</v>
      </c>
      <c r="D348" s="287">
        <f t="shared" ref="D348:D354" si="22">C348/B348</f>
        <v>0.977900552486188</v>
      </c>
    </row>
    <row r="349" s="271" customFormat="1" customHeight="1" spans="1:4">
      <c r="A349" s="289" t="s">
        <v>315</v>
      </c>
      <c r="B349" s="286">
        <v>0</v>
      </c>
      <c r="C349" s="286"/>
      <c r="D349" s="287"/>
    </row>
    <row r="350" s="271" customFormat="1" customHeight="1" spans="1:4">
      <c r="A350" s="289" t="s">
        <v>316</v>
      </c>
      <c r="B350" s="286">
        <v>0</v>
      </c>
      <c r="C350" s="286"/>
      <c r="D350" s="287"/>
    </row>
    <row r="351" s="271" customFormat="1" customHeight="1" spans="1:4">
      <c r="A351" s="289" t="s">
        <v>317</v>
      </c>
      <c r="B351" s="286">
        <v>64</v>
      </c>
      <c r="C351" s="286">
        <v>64</v>
      </c>
      <c r="D351" s="287">
        <f t="shared" si="22"/>
        <v>1</v>
      </c>
    </row>
    <row r="352" s="271" customFormat="1" customHeight="1" spans="1:4">
      <c r="A352" s="289" t="s">
        <v>318</v>
      </c>
      <c r="B352" s="286">
        <v>0</v>
      </c>
      <c r="C352" s="286"/>
      <c r="D352" s="287"/>
    </row>
    <row r="353" s="271" customFormat="1" customHeight="1" spans="1:4">
      <c r="A353" s="289" t="s">
        <v>319</v>
      </c>
      <c r="B353" s="286">
        <v>41</v>
      </c>
      <c r="C353" s="286">
        <v>41</v>
      </c>
      <c r="D353" s="287">
        <f t="shared" si="22"/>
        <v>1</v>
      </c>
    </row>
    <row r="354" s="271" customFormat="1" customHeight="1" spans="1:4">
      <c r="A354" s="289" t="s">
        <v>320</v>
      </c>
      <c r="B354" s="286">
        <v>26</v>
      </c>
      <c r="C354" s="286">
        <v>26</v>
      </c>
      <c r="D354" s="287">
        <f t="shared" si="22"/>
        <v>1</v>
      </c>
    </row>
    <row r="355" s="271" customFormat="1" customHeight="1" spans="1:4">
      <c r="A355" s="289" t="s">
        <v>152</v>
      </c>
      <c r="B355" s="286">
        <v>0</v>
      </c>
      <c r="C355" s="286">
        <v>0</v>
      </c>
      <c r="D355" s="287"/>
    </row>
    <row r="356" s="271" customFormat="1" customHeight="1" spans="1:4">
      <c r="A356" s="289" t="s">
        <v>121</v>
      </c>
      <c r="B356" s="286">
        <v>0</v>
      </c>
      <c r="C356" s="286">
        <v>0</v>
      </c>
      <c r="D356" s="287"/>
    </row>
    <row r="357" s="271" customFormat="1" customHeight="1" spans="1:4">
      <c r="A357" s="289" t="s">
        <v>321</v>
      </c>
      <c r="B357" s="286">
        <v>0</v>
      </c>
      <c r="C357" s="286">
        <v>0</v>
      </c>
      <c r="D357" s="287"/>
    </row>
    <row r="358" s="271" customFormat="1" customHeight="1" spans="1:4">
      <c r="A358" s="288" t="s">
        <v>322</v>
      </c>
      <c r="B358" s="286">
        <v>0</v>
      </c>
      <c r="C358" s="286">
        <f>SUM(C359:C367)</f>
        <v>0</v>
      </c>
      <c r="D358" s="287"/>
    </row>
    <row r="359" s="271" customFormat="1" customHeight="1" spans="1:4">
      <c r="A359" s="289" t="s">
        <v>112</v>
      </c>
      <c r="B359" s="286">
        <v>0</v>
      </c>
      <c r="C359" s="286">
        <v>0</v>
      </c>
      <c r="D359" s="287"/>
    </row>
    <row r="360" s="271" customFormat="1" customHeight="1" spans="1:4">
      <c r="A360" s="289" t="s">
        <v>113</v>
      </c>
      <c r="B360" s="286">
        <v>0</v>
      </c>
      <c r="C360" s="286">
        <v>0</v>
      </c>
      <c r="D360" s="287"/>
    </row>
    <row r="361" s="271" customFormat="1" customHeight="1" spans="1:4">
      <c r="A361" s="289" t="s">
        <v>114</v>
      </c>
      <c r="B361" s="286">
        <v>0</v>
      </c>
      <c r="C361" s="286">
        <v>0</v>
      </c>
      <c r="D361" s="287"/>
    </row>
    <row r="362" s="271" customFormat="1" customHeight="1" spans="1:4">
      <c r="A362" s="289" t="s">
        <v>323</v>
      </c>
      <c r="B362" s="286">
        <v>0</v>
      </c>
      <c r="C362" s="286">
        <v>0</v>
      </c>
      <c r="D362" s="287"/>
    </row>
    <row r="363" s="271" customFormat="1" customHeight="1" spans="1:4">
      <c r="A363" s="289" t="s">
        <v>324</v>
      </c>
      <c r="B363" s="286">
        <v>0</v>
      </c>
      <c r="C363" s="286">
        <v>0</v>
      </c>
      <c r="D363" s="287"/>
    </row>
    <row r="364" s="271" customFormat="1" customHeight="1" spans="1:4">
      <c r="A364" s="289" t="s">
        <v>325</v>
      </c>
      <c r="B364" s="286">
        <v>0</v>
      </c>
      <c r="C364" s="286">
        <v>0</v>
      </c>
      <c r="D364" s="287"/>
    </row>
    <row r="365" s="271" customFormat="1" customHeight="1" spans="1:4">
      <c r="A365" s="289" t="s">
        <v>152</v>
      </c>
      <c r="B365" s="286">
        <v>0</v>
      </c>
      <c r="C365" s="286">
        <v>0</v>
      </c>
      <c r="D365" s="287"/>
    </row>
    <row r="366" s="271" customFormat="1" customHeight="1" spans="1:4">
      <c r="A366" s="289" t="s">
        <v>121</v>
      </c>
      <c r="B366" s="286">
        <v>0</v>
      </c>
      <c r="C366" s="286">
        <v>0</v>
      </c>
      <c r="D366" s="287"/>
    </row>
    <row r="367" s="271" customFormat="1" customHeight="1" spans="1:4">
      <c r="A367" s="289" t="s">
        <v>326</v>
      </c>
      <c r="B367" s="286">
        <v>0</v>
      </c>
      <c r="C367" s="286">
        <v>0</v>
      </c>
      <c r="D367" s="287"/>
    </row>
    <row r="368" s="271" customFormat="1" customHeight="1" spans="1:4">
      <c r="A368" s="288" t="s">
        <v>327</v>
      </c>
      <c r="B368" s="286">
        <v>0</v>
      </c>
      <c r="C368" s="286">
        <f>SUM(C369:C377)</f>
        <v>0</v>
      </c>
      <c r="D368" s="287"/>
    </row>
    <row r="369" s="271" customFormat="1" customHeight="1" spans="1:4">
      <c r="A369" s="289" t="s">
        <v>112</v>
      </c>
      <c r="B369" s="286">
        <v>0</v>
      </c>
      <c r="C369" s="286">
        <v>0</v>
      </c>
      <c r="D369" s="287"/>
    </row>
    <row r="370" s="271" customFormat="1" customHeight="1" spans="1:4">
      <c r="A370" s="289" t="s">
        <v>113</v>
      </c>
      <c r="B370" s="286">
        <v>0</v>
      </c>
      <c r="C370" s="286">
        <v>0</v>
      </c>
      <c r="D370" s="287"/>
    </row>
    <row r="371" s="271" customFormat="1" customHeight="1" spans="1:4">
      <c r="A371" s="289" t="s">
        <v>114</v>
      </c>
      <c r="B371" s="286">
        <v>0</v>
      </c>
      <c r="C371" s="286">
        <v>0</v>
      </c>
      <c r="D371" s="287"/>
    </row>
    <row r="372" s="271" customFormat="1" customHeight="1" spans="1:4">
      <c r="A372" s="289" t="s">
        <v>328</v>
      </c>
      <c r="B372" s="286">
        <v>0</v>
      </c>
      <c r="C372" s="286">
        <v>0</v>
      </c>
      <c r="D372" s="287"/>
    </row>
    <row r="373" s="271" customFormat="1" customHeight="1" spans="1:4">
      <c r="A373" s="289" t="s">
        <v>329</v>
      </c>
      <c r="B373" s="286">
        <v>0</v>
      </c>
      <c r="C373" s="286">
        <v>0</v>
      </c>
      <c r="D373" s="287"/>
    </row>
    <row r="374" s="271" customFormat="1" customHeight="1" spans="1:4">
      <c r="A374" s="289" t="s">
        <v>330</v>
      </c>
      <c r="B374" s="286">
        <v>0</v>
      </c>
      <c r="C374" s="286">
        <v>0</v>
      </c>
      <c r="D374" s="287"/>
    </row>
    <row r="375" s="271" customFormat="1" customHeight="1" spans="1:4">
      <c r="A375" s="289" t="s">
        <v>152</v>
      </c>
      <c r="B375" s="286">
        <v>0</v>
      </c>
      <c r="C375" s="286">
        <v>0</v>
      </c>
      <c r="D375" s="287"/>
    </row>
    <row r="376" s="271" customFormat="1" customHeight="1" spans="1:4">
      <c r="A376" s="289" t="s">
        <v>121</v>
      </c>
      <c r="B376" s="286">
        <v>0</v>
      </c>
      <c r="C376" s="286">
        <v>0</v>
      </c>
      <c r="D376" s="287"/>
    </row>
    <row r="377" s="271" customFormat="1" customHeight="1" spans="1:4">
      <c r="A377" s="289" t="s">
        <v>331</v>
      </c>
      <c r="B377" s="286">
        <v>0</v>
      </c>
      <c r="C377" s="286">
        <v>0</v>
      </c>
      <c r="D377" s="287"/>
    </row>
    <row r="378" s="271" customFormat="1" customHeight="1" spans="1:4">
      <c r="A378" s="288" t="s">
        <v>332</v>
      </c>
      <c r="B378" s="286">
        <v>0</v>
      </c>
      <c r="C378" s="286">
        <f>SUM(C379:C385)</f>
        <v>0</v>
      </c>
      <c r="D378" s="287"/>
    </row>
    <row r="379" s="271" customFormat="1" customHeight="1" spans="1:4">
      <c r="A379" s="289" t="s">
        <v>112</v>
      </c>
      <c r="B379" s="286">
        <v>0</v>
      </c>
      <c r="C379" s="286">
        <v>0</v>
      </c>
      <c r="D379" s="287"/>
    </row>
    <row r="380" s="271" customFormat="1" customHeight="1" spans="1:4">
      <c r="A380" s="289" t="s">
        <v>113</v>
      </c>
      <c r="B380" s="286">
        <v>0</v>
      </c>
      <c r="C380" s="286">
        <v>0</v>
      </c>
      <c r="D380" s="287"/>
    </row>
    <row r="381" s="271" customFormat="1" customHeight="1" spans="1:4">
      <c r="A381" s="289" t="s">
        <v>114</v>
      </c>
      <c r="B381" s="286">
        <v>0</v>
      </c>
      <c r="C381" s="286">
        <v>0</v>
      </c>
      <c r="D381" s="287"/>
    </row>
    <row r="382" s="271" customFormat="1" customHeight="1" spans="1:4">
      <c r="A382" s="289" t="s">
        <v>333</v>
      </c>
      <c r="B382" s="286">
        <v>0</v>
      </c>
      <c r="C382" s="286">
        <v>0</v>
      </c>
      <c r="D382" s="287"/>
    </row>
    <row r="383" s="271" customFormat="1" customHeight="1" spans="1:4">
      <c r="A383" s="289" t="s">
        <v>334</v>
      </c>
      <c r="B383" s="286">
        <v>0</v>
      </c>
      <c r="C383" s="286">
        <v>0</v>
      </c>
      <c r="D383" s="287"/>
    </row>
    <row r="384" s="271" customFormat="1" customHeight="1" spans="1:4">
      <c r="A384" s="289" t="s">
        <v>121</v>
      </c>
      <c r="B384" s="286">
        <v>0</v>
      </c>
      <c r="C384" s="286">
        <v>0</v>
      </c>
      <c r="D384" s="287"/>
    </row>
    <row r="385" s="271" customFormat="1" customHeight="1" spans="1:4">
      <c r="A385" s="289" t="s">
        <v>335</v>
      </c>
      <c r="B385" s="286">
        <v>0</v>
      </c>
      <c r="C385" s="286">
        <v>0</v>
      </c>
      <c r="D385" s="287"/>
    </row>
    <row r="386" s="271" customFormat="1" customHeight="1" spans="1:4">
      <c r="A386" s="288" t="s">
        <v>336</v>
      </c>
      <c r="B386" s="286">
        <v>0</v>
      </c>
      <c r="C386" s="286">
        <f>SUM(C387:C391)</f>
        <v>0</v>
      </c>
      <c r="D386" s="287"/>
    </row>
    <row r="387" s="271" customFormat="1" customHeight="1" spans="1:4">
      <c r="A387" s="289" t="s">
        <v>112</v>
      </c>
      <c r="B387" s="286">
        <v>0</v>
      </c>
      <c r="C387" s="286">
        <v>0</v>
      </c>
      <c r="D387" s="287"/>
    </row>
    <row r="388" s="271" customFormat="1" customHeight="1" spans="1:4">
      <c r="A388" s="289" t="s">
        <v>113</v>
      </c>
      <c r="B388" s="286">
        <v>0</v>
      </c>
      <c r="C388" s="286">
        <v>0</v>
      </c>
      <c r="D388" s="287"/>
    </row>
    <row r="389" s="271" customFormat="1" customHeight="1" spans="1:4">
      <c r="A389" s="289" t="s">
        <v>152</v>
      </c>
      <c r="B389" s="286">
        <v>0</v>
      </c>
      <c r="C389" s="286">
        <v>0</v>
      </c>
      <c r="D389" s="287"/>
    </row>
    <row r="390" s="271" customFormat="1" customHeight="1" spans="1:4">
      <c r="A390" s="289" t="s">
        <v>337</v>
      </c>
      <c r="B390" s="286">
        <v>0</v>
      </c>
      <c r="C390" s="286">
        <v>0</v>
      </c>
      <c r="D390" s="287"/>
    </row>
    <row r="391" s="271" customFormat="1" customHeight="1" spans="1:4">
      <c r="A391" s="289" t="s">
        <v>338</v>
      </c>
      <c r="B391" s="286">
        <v>0</v>
      </c>
      <c r="C391" s="286">
        <v>0</v>
      </c>
      <c r="D391" s="287"/>
    </row>
    <row r="392" s="271" customFormat="1" customHeight="1" spans="1:4">
      <c r="A392" s="288" t="s">
        <v>339</v>
      </c>
      <c r="B392" s="286">
        <v>0</v>
      </c>
      <c r="C392" s="286">
        <f>SUM(C393:C394)</f>
        <v>0</v>
      </c>
      <c r="D392" s="287"/>
    </row>
    <row r="393" s="271" customFormat="1" customHeight="1" spans="1:4">
      <c r="A393" s="289" t="s">
        <v>340</v>
      </c>
      <c r="B393" s="286">
        <v>0</v>
      </c>
      <c r="C393" s="286">
        <v>0</v>
      </c>
      <c r="D393" s="287"/>
    </row>
    <row r="394" s="271" customFormat="1" customHeight="1" spans="1:4">
      <c r="A394" s="289" t="s">
        <v>341</v>
      </c>
      <c r="B394" s="286">
        <v>0</v>
      </c>
      <c r="C394" s="286">
        <v>0</v>
      </c>
      <c r="D394" s="287"/>
    </row>
    <row r="395" s="271" customFormat="1" customHeight="1" spans="1:4">
      <c r="A395" s="288" t="s">
        <v>80</v>
      </c>
      <c r="B395" s="286">
        <f>SUM(B396,B401,B408,B414,B420,B424,B428,B432,B438,B445)</f>
        <v>160300</v>
      </c>
      <c r="C395" s="286">
        <f>SUM(C396,C401,C408,C414,C420,C424,C428,C432,C438,C445)</f>
        <v>160308</v>
      </c>
      <c r="D395" s="287">
        <f t="shared" ref="D395:D398" si="23">C395/B395</f>
        <v>1.00004990642545</v>
      </c>
    </row>
    <row r="396" s="271" customFormat="1" customHeight="1" spans="1:4">
      <c r="A396" s="288" t="s">
        <v>342</v>
      </c>
      <c r="B396" s="286">
        <f>SUM(B397:B400)</f>
        <v>1832</v>
      </c>
      <c r="C396" s="286">
        <f>SUM(C397:C400)</f>
        <v>1846</v>
      </c>
      <c r="D396" s="287">
        <f t="shared" si="23"/>
        <v>1.00764192139738</v>
      </c>
    </row>
    <row r="397" s="271" customFormat="1" customHeight="1" spans="1:4">
      <c r="A397" s="289" t="s">
        <v>112</v>
      </c>
      <c r="B397" s="286">
        <v>1758</v>
      </c>
      <c r="C397" s="286">
        <v>1772</v>
      </c>
      <c r="D397" s="287">
        <f t="shared" si="23"/>
        <v>1.00796359499431</v>
      </c>
    </row>
    <row r="398" s="271" customFormat="1" customHeight="1" spans="1:4">
      <c r="A398" s="289" t="s">
        <v>113</v>
      </c>
      <c r="B398" s="286">
        <v>74</v>
      </c>
      <c r="C398" s="286">
        <v>74</v>
      </c>
      <c r="D398" s="287">
        <f t="shared" si="23"/>
        <v>1</v>
      </c>
    </row>
    <row r="399" s="271" customFormat="1" customHeight="1" spans="1:4">
      <c r="A399" s="289" t="s">
        <v>114</v>
      </c>
      <c r="B399" s="286">
        <v>0</v>
      </c>
      <c r="C399" s="286">
        <v>0</v>
      </c>
      <c r="D399" s="287"/>
    </row>
    <row r="400" s="271" customFormat="1" customHeight="1" spans="1:4">
      <c r="A400" s="289" t="s">
        <v>343</v>
      </c>
      <c r="B400" s="286">
        <v>0</v>
      </c>
      <c r="C400" s="286">
        <v>0</v>
      </c>
      <c r="D400" s="287"/>
    </row>
    <row r="401" s="271" customFormat="1" customHeight="1" spans="1:4">
      <c r="A401" s="288" t="s">
        <v>344</v>
      </c>
      <c r="B401" s="286">
        <f>SUM(B402:B407)</f>
        <v>143954</v>
      </c>
      <c r="C401" s="286">
        <f>SUM(C402:C407)</f>
        <v>143946</v>
      </c>
      <c r="D401" s="287">
        <f t="shared" ref="D401:D405" si="24">C401/B401</f>
        <v>0.99994442669186</v>
      </c>
    </row>
    <row r="402" s="271" customFormat="1" customHeight="1" spans="1:4">
      <c r="A402" s="289" t="s">
        <v>345</v>
      </c>
      <c r="B402" s="286">
        <v>10795</v>
      </c>
      <c r="C402" s="286">
        <v>10854</v>
      </c>
      <c r="D402" s="287">
        <f t="shared" si="24"/>
        <v>1.00546549328393</v>
      </c>
    </row>
    <row r="403" s="271" customFormat="1" customHeight="1" spans="1:4">
      <c r="A403" s="289" t="s">
        <v>346</v>
      </c>
      <c r="B403" s="286">
        <v>69955</v>
      </c>
      <c r="C403" s="286">
        <v>70254</v>
      </c>
      <c r="D403" s="287">
        <f t="shared" si="24"/>
        <v>1.00427417625616</v>
      </c>
    </row>
    <row r="404" s="271" customFormat="1" customHeight="1" spans="1:4">
      <c r="A404" s="289" t="s">
        <v>347</v>
      </c>
      <c r="B404" s="286">
        <v>45629</v>
      </c>
      <c r="C404" s="286">
        <v>45429</v>
      </c>
      <c r="D404" s="287">
        <f t="shared" si="24"/>
        <v>0.995616822634728</v>
      </c>
    </row>
    <row r="405" s="271" customFormat="1" customHeight="1" spans="1:4">
      <c r="A405" s="289" t="s">
        <v>348</v>
      </c>
      <c r="B405" s="286">
        <v>16760</v>
      </c>
      <c r="C405" s="286">
        <v>16591</v>
      </c>
      <c r="D405" s="287">
        <f t="shared" si="24"/>
        <v>0.98991646778043</v>
      </c>
    </row>
    <row r="406" s="271" customFormat="1" customHeight="1" spans="1:4">
      <c r="A406" s="289" t="s">
        <v>349</v>
      </c>
      <c r="B406" s="286">
        <v>0</v>
      </c>
      <c r="C406" s="286">
        <v>0</v>
      </c>
      <c r="D406" s="287"/>
    </row>
    <row r="407" s="271" customFormat="1" customHeight="1" spans="1:4">
      <c r="A407" s="289" t="s">
        <v>350</v>
      </c>
      <c r="B407" s="286">
        <v>815</v>
      </c>
      <c r="C407" s="286">
        <v>818</v>
      </c>
      <c r="D407" s="287">
        <f t="shared" ref="D407:D410" si="25">C407/B407</f>
        <v>1.00368098159509</v>
      </c>
    </row>
    <row r="408" s="271" customFormat="1" customHeight="1" spans="1:4">
      <c r="A408" s="288" t="s">
        <v>351</v>
      </c>
      <c r="B408" s="286">
        <f>SUM(B409:B413)</f>
        <v>4982</v>
      </c>
      <c r="C408" s="286">
        <f>SUM(C409:C413)</f>
        <v>4978</v>
      </c>
      <c r="D408" s="287">
        <f t="shared" si="25"/>
        <v>0.99919710959454</v>
      </c>
    </row>
    <row r="409" s="271" customFormat="1" customHeight="1" spans="1:4">
      <c r="A409" s="289" t="s">
        <v>352</v>
      </c>
      <c r="B409" s="286">
        <v>0</v>
      </c>
      <c r="C409" s="286">
        <v>0</v>
      </c>
      <c r="D409" s="287"/>
    </row>
    <row r="410" s="271" customFormat="1" customHeight="1" spans="1:4">
      <c r="A410" s="289" t="s">
        <v>353</v>
      </c>
      <c r="B410" s="286">
        <v>4941</v>
      </c>
      <c r="C410" s="286">
        <v>4937</v>
      </c>
      <c r="D410" s="287">
        <f t="shared" si="25"/>
        <v>0.999190447277879</v>
      </c>
    </row>
    <row r="411" s="271" customFormat="1" customHeight="1" spans="1:4">
      <c r="A411" s="289" t="s">
        <v>354</v>
      </c>
      <c r="B411" s="286">
        <v>0</v>
      </c>
      <c r="C411" s="286"/>
      <c r="D411" s="287"/>
    </row>
    <row r="412" s="271" customFormat="1" customHeight="1" spans="1:4">
      <c r="A412" s="289" t="s">
        <v>355</v>
      </c>
      <c r="B412" s="286">
        <v>41</v>
      </c>
      <c r="C412" s="286">
        <v>41</v>
      </c>
      <c r="D412" s="287">
        <f t="shared" ref="D412:D417" si="26">C412/B412</f>
        <v>1</v>
      </c>
    </row>
    <row r="413" s="271" customFormat="1" customHeight="1" spans="1:4">
      <c r="A413" s="289" t="s">
        <v>356</v>
      </c>
      <c r="B413" s="286">
        <v>0</v>
      </c>
      <c r="C413" s="286">
        <v>0</v>
      </c>
      <c r="D413" s="287"/>
    </row>
    <row r="414" s="271" customFormat="1" customHeight="1" spans="1:4">
      <c r="A414" s="288" t="s">
        <v>357</v>
      </c>
      <c r="B414" s="286">
        <f>SUM(B415:B419)</f>
        <v>1896</v>
      </c>
      <c r="C414" s="286">
        <f>SUM(C415:C419)</f>
        <v>1896</v>
      </c>
      <c r="D414" s="287">
        <f t="shared" si="26"/>
        <v>1</v>
      </c>
    </row>
    <row r="415" s="271" customFormat="1" customHeight="1" spans="1:4">
      <c r="A415" s="289" t="s">
        <v>358</v>
      </c>
      <c r="B415" s="286">
        <v>0</v>
      </c>
      <c r="C415" s="286">
        <v>0</v>
      </c>
      <c r="D415" s="287"/>
    </row>
    <row r="416" s="271" customFormat="1" customHeight="1" spans="1:4">
      <c r="A416" s="289" t="s">
        <v>359</v>
      </c>
      <c r="B416" s="286">
        <v>0</v>
      </c>
      <c r="C416" s="286">
        <v>0</v>
      </c>
      <c r="D416" s="287"/>
    </row>
    <row r="417" s="271" customFormat="1" customHeight="1" spans="1:4">
      <c r="A417" s="289" t="s">
        <v>360</v>
      </c>
      <c r="B417" s="286">
        <v>1896</v>
      </c>
      <c r="C417" s="286">
        <v>1896</v>
      </c>
      <c r="D417" s="287">
        <f t="shared" si="26"/>
        <v>1</v>
      </c>
    </row>
    <row r="418" s="271" customFormat="1" customHeight="1" spans="1:4">
      <c r="A418" s="289" t="s">
        <v>361</v>
      </c>
      <c r="B418" s="286">
        <v>0</v>
      </c>
      <c r="C418" s="286">
        <v>0</v>
      </c>
      <c r="D418" s="287"/>
    </row>
    <row r="419" s="271" customFormat="1" customHeight="1" spans="1:4">
      <c r="A419" s="289" t="s">
        <v>362</v>
      </c>
      <c r="B419" s="286">
        <v>0</v>
      </c>
      <c r="C419" s="286">
        <v>0</v>
      </c>
      <c r="D419" s="287"/>
    </row>
    <row r="420" s="271" customFormat="1" customHeight="1" spans="1:4">
      <c r="A420" s="288" t="s">
        <v>363</v>
      </c>
      <c r="B420" s="286">
        <v>0</v>
      </c>
      <c r="C420" s="286">
        <f>SUM(C421:C423)</f>
        <v>0</v>
      </c>
      <c r="D420" s="287"/>
    </row>
    <row r="421" s="271" customFormat="1" customHeight="1" spans="1:4">
      <c r="A421" s="289" t="s">
        <v>364</v>
      </c>
      <c r="B421" s="286">
        <v>0</v>
      </c>
      <c r="C421" s="286">
        <v>0</v>
      </c>
      <c r="D421" s="287"/>
    </row>
    <row r="422" s="271" customFormat="1" customHeight="1" spans="1:4">
      <c r="A422" s="289" t="s">
        <v>365</v>
      </c>
      <c r="B422" s="286">
        <v>0</v>
      </c>
      <c r="C422" s="286">
        <v>0</v>
      </c>
      <c r="D422" s="287"/>
    </row>
    <row r="423" s="271" customFormat="1" customHeight="1" spans="1:4">
      <c r="A423" s="289" t="s">
        <v>366</v>
      </c>
      <c r="B423" s="286">
        <v>0</v>
      </c>
      <c r="C423" s="286">
        <v>0</v>
      </c>
      <c r="D423" s="287"/>
    </row>
    <row r="424" s="271" customFormat="1" customHeight="1" spans="1:4">
      <c r="A424" s="288" t="s">
        <v>367</v>
      </c>
      <c r="B424" s="286">
        <v>0</v>
      </c>
      <c r="C424" s="286">
        <f>SUM(C425:C427)</f>
        <v>0</v>
      </c>
      <c r="D424" s="287"/>
    </row>
    <row r="425" s="271" customFormat="1" customHeight="1" spans="1:4">
      <c r="A425" s="289" t="s">
        <v>368</v>
      </c>
      <c r="B425" s="286">
        <v>0</v>
      </c>
      <c r="C425" s="286">
        <v>0</v>
      </c>
      <c r="D425" s="287"/>
    </row>
    <row r="426" s="271" customFormat="1" customHeight="1" spans="1:4">
      <c r="A426" s="289" t="s">
        <v>369</v>
      </c>
      <c r="B426" s="286">
        <v>0</v>
      </c>
      <c r="C426" s="286">
        <v>0</v>
      </c>
      <c r="D426" s="287"/>
    </row>
    <row r="427" s="271" customFormat="1" customHeight="1" spans="1:4">
      <c r="A427" s="289" t="s">
        <v>370</v>
      </c>
      <c r="B427" s="286">
        <v>0</v>
      </c>
      <c r="C427" s="286">
        <v>0</v>
      </c>
      <c r="D427" s="287"/>
    </row>
    <row r="428" s="271" customFormat="1" customHeight="1" spans="1:4">
      <c r="A428" s="288" t="s">
        <v>371</v>
      </c>
      <c r="B428" s="286">
        <f>SUM(B429:B431)</f>
        <v>687</v>
      </c>
      <c r="C428" s="286">
        <f>SUM(C429:C431)</f>
        <v>687</v>
      </c>
      <c r="D428" s="287">
        <f t="shared" ref="D428:D434" si="27">C428/B428</f>
        <v>1</v>
      </c>
    </row>
    <row r="429" s="271" customFormat="1" customHeight="1" spans="1:4">
      <c r="A429" s="289" t="s">
        <v>372</v>
      </c>
      <c r="B429" s="286">
        <v>687</v>
      </c>
      <c r="C429" s="286">
        <v>687</v>
      </c>
      <c r="D429" s="287">
        <f t="shared" si="27"/>
        <v>1</v>
      </c>
    </row>
    <row r="430" s="271" customFormat="1" customHeight="1" spans="1:4">
      <c r="A430" s="289" t="s">
        <v>373</v>
      </c>
      <c r="B430" s="286">
        <v>0</v>
      </c>
      <c r="C430" s="286">
        <v>0</v>
      </c>
      <c r="D430" s="287"/>
    </row>
    <row r="431" s="271" customFormat="1" customHeight="1" spans="1:4">
      <c r="A431" s="289" t="s">
        <v>374</v>
      </c>
      <c r="B431" s="286">
        <v>0</v>
      </c>
      <c r="C431" s="286">
        <v>0</v>
      </c>
      <c r="D431" s="287"/>
    </row>
    <row r="432" s="271" customFormat="1" customHeight="1" spans="1:4">
      <c r="A432" s="288" t="s">
        <v>375</v>
      </c>
      <c r="B432" s="286">
        <f>SUM(B433:B437)</f>
        <v>4003</v>
      </c>
      <c r="C432" s="286">
        <f>SUM(C433:C437)</f>
        <v>4009</v>
      </c>
      <c r="D432" s="287">
        <f t="shared" si="27"/>
        <v>1.00149887584312</v>
      </c>
    </row>
    <row r="433" s="271" customFormat="1" customHeight="1" spans="1:4">
      <c r="A433" s="289" t="s">
        <v>376</v>
      </c>
      <c r="B433" s="286">
        <v>3153</v>
      </c>
      <c r="C433" s="286">
        <v>3154</v>
      </c>
      <c r="D433" s="287">
        <f t="shared" si="27"/>
        <v>1.00031715826197</v>
      </c>
    </row>
    <row r="434" s="271" customFormat="1" customHeight="1" spans="1:4">
      <c r="A434" s="289" t="s">
        <v>377</v>
      </c>
      <c r="B434" s="286">
        <v>850</v>
      </c>
      <c r="C434" s="286">
        <v>855</v>
      </c>
      <c r="D434" s="287">
        <f t="shared" si="27"/>
        <v>1.00588235294118</v>
      </c>
    </row>
    <row r="435" s="271" customFormat="1" customHeight="1" spans="1:4">
      <c r="A435" s="289" t="s">
        <v>378</v>
      </c>
      <c r="B435" s="286">
        <v>0</v>
      </c>
      <c r="C435" s="286">
        <v>0</v>
      </c>
      <c r="D435" s="287"/>
    </row>
    <row r="436" s="271" customFormat="1" customHeight="1" spans="1:4">
      <c r="A436" s="289" t="s">
        <v>379</v>
      </c>
      <c r="B436" s="286">
        <v>0</v>
      </c>
      <c r="C436" s="286">
        <v>0</v>
      </c>
      <c r="D436" s="287"/>
    </row>
    <row r="437" s="271" customFormat="1" customHeight="1" spans="1:4">
      <c r="A437" s="289" t="s">
        <v>380</v>
      </c>
      <c r="B437" s="286">
        <v>0</v>
      </c>
      <c r="C437" s="286">
        <v>0</v>
      </c>
      <c r="D437" s="287"/>
    </row>
    <row r="438" s="271" customFormat="1" customHeight="1" spans="1:4">
      <c r="A438" s="288" t="s">
        <v>381</v>
      </c>
      <c r="B438" s="286"/>
      <c r="C438" s="286">
        <f>SUM(C439:C444)</f>
        <v>0</v>
      </c>
      <c r="D438" s="287"/>
    </row>
    <row r="439" s="271" customFormat="1" customHeight="1" spans="1:4">
      <c r="A439" s="289" t="s">
        <v>382</v>
      </c>
      <c r="B439" s="286">
        <v>0</v>
      </c>
      <c r="C439" s="286">
        <v>0</v>
      </c>
      <c r="D439" s="287"/>
    </row>
    <row r="440" s="271" customFormat="1" customHeight="1" spans="1:4">
      <c r="A440" s="289" t="s">
        <v>383</v>
      </c>
      <c r="B440" s="286">
        <v>0</v>
      </c>
      <c r="C440" s="286">
        <v>0</v>
      </c>
      <c r="D440" s="287"/>
    </row>
    <row r="441" s="271" customFormat="1" customHeight="1" spans="1:4">
      <c r="A441" s="289" t="s">
        <v>384</v>
      </c>
      <c r="B441" s="286">
        <v>0</v>
      </c>
      <c r="C441" s="286">
        <v>0</v>
      </c>
      <c r="D441" s="287"/>
    </row>
    <row r="442" s="271" customFormat="1" customHeight="1" spans="1:4">
      <c r="A442" s="289" t="s">
        <v>385</v>
      </c>
      <c r="B442" s="286"/>
      <c r="C442" s="286"/>
      <c r="D442" s="287"/>
    </row>
    <row r="443" s="271" customFormat="1" customHeight="1" spans="1:4">
      <c r="A443" s="289" t="s">
        <v>386</v>
      </c>
      <c r="B443" s="286">
        <v>0</v>
      </c>
      <c r="C443" s="286">
        <v>0</v>
      </c>
      <c r="D443" s="287"/>
    </row>
    <row r="444" s="271" customFormat="1" customHeight="1" spans="1:4">
      <c r="A444" s="289" t="s">
        <v>387</v>
      </c>
      <c r="B444" s="286">
        <v>0</v>
      </c>
      <c r="C444" s="286">
        <v>0</v>
      </c>
      <c r="D444" s="287"/>
    </row>
    <row r="445" s="271" customFormat="1" customHeight="1" spans="1:4">
      <c r="A445" s="288" t="s">
        <v>388</v>
      </c>
      <c r="B445" s="286">
        <f>B446</f>
        <v>2946</v>
      </c>
      <c r="C445" s="286">
        <f>C446</f>
        <v>2946</v>
      </c>
      <c r="D445" s="287">
        <f t="shared" ref="D442:D452" si="28">C445/B445</f>
        <v>1</v>
      </c>
    </row>
    <row r="446" s="271" customFormat="1" customHeight="1" spans="1:4">
      <c r="A446" s="289" t="s">
        <v>389</v>
      </c>
      <c r="B446" s="286">
        <v>2946</v>
      </c>
      <c r="C446" s="286">
        <v>2946</v>
      </c>
      <c r="D446" s="287">
        <f t="shared" si="28"/>
        <v>1</v>
      </c>
    </row>
    <row r="447" s="271" customFormat="1" customHeight="1" spans="1:4">
      <c r="A447" s="288" t="s">
        <v>81</v>
      </c>
      <c r="B447" s="286">
        <f>SUM(B448,B453,B462,B468,B473,B478,B483,B490,B494,B498)</f>
        <v>7600</v>
      </c>
      <c r="C447" s="286">
        <f>SUM(C448,C453,C462,C468,C473,C478,C483,C490,C494,C498)</f>
        <v>7572</v>
      </c>
      <c r="D447" s="287">
        <f t="shared" si="28"/>
        <v>0.996315789473684</v>
      </c>
    </row>
    <row r="448" s="271" customFormat="1" customHeight="1" spans="1:4">
      <c r="A448" s="288" t="s">
        <v>390</v>
      </c>
      <c r="B448" s="286">
        <f>SUM(B449:B452)</f>
        <v>1268</v>
      </c>
      <c r="C448" s="286">
        <f>SUM(C449:C452)</f>
        <v>1269</v>
      </c>
      <c r="D448" s="287">
        <f t="shared" si="28"/>
        <v>1.00078864353312</v>
      </c>
    </row>
    <row r="449" s="271" customFormat="1" customHeight="1" spans="1:4">
      <c r="A449" s="289" t="s">
        <v>112</v>
      </c>
      <c r="B449" s="286">
        <v>365</v>
      </c>
      <c r="C449" s="286">
        <v>364</v>
      </c>
      <c r="D449" s="287">
        <f t="shared" si="28"/>
        <v>0.997260273972603</v>
      </c>
    </row>
    <row r="450" s="271" customFormat="1" customHeight="1" spans="1:4">
      <c r="A450" s="289" t="s">
        <v>113</v>
      </c>
      <c r="B450" s="286">
        <v>4</v>
      </c>
      <c r="C450" s="286">
        <v>5</v>
      </c>
      <c r="D450" s="287">
        <f t="shared" si="28"/>
        <v>1.25</v>
      </c>
    </row>
    <row r="451" s="271" customFormat="1" customHeight="1" spans="1:4">
      <c r="A451" s="289" t="s">
        <v>114</v>
      </c>
      <c r="B451" s="286">
        <v>279</v>
      </c>
      <c r="C451" s="286">
        <v>279</v>
      </c>
      <c r="D451" s="287">
        <f t="shared" si="28"/>
        <v>1</v>
      </c>
    </row>
    <row r="452" s="271" customFormat="1" customHeight="1" spans="1:4">
      <c r="A452" s="289" t="s">
        <v>391</v>
      </c>
      <c r="B452" s="286">
        <v>620</v>
      </c>
      <c r="C452" s="286">
        <v>621</v>
      </c>
      <c r="D452" s="287">
        <f t="shared" si="28"/>
        <v>1.00161290322581</v>
      </c>
    </row>
    <row r="453" s="271" customFormat="1" customHeight="1" spans="1:4">
      <c r="A453" s="288" t="s">
        <v>392</v>
      </c>
      <c r="B453" s="286">
        <v>0</v>
      </c>
      <c r="C453" s="286">
        <f>SUM(C454:C461)</f>
        <v>0</v>
      </c>
      <c r="D453" s="287"/>
    </row>
    <row r="454" s="271" customFormat="1" customHeight="1" spans="1:4">
      <c r="A454" s="289" t="s">
        <v>393</v>
      </c>
      <c r="B454" s="286">
        <v>0</v>
      </c>
      <c r="C454" s="286">
        <v>0</v>
      </c>
      <c r="D454" s="287"/>
    </row>
    <row r="455" s="271" customFormat="1" customHeight="1" spans="1:4">
      <c r="A455" s="289" t="s">
        <v>394</v>
      </c>
      <c r="B455" s="286">
        <v>0</v>
      </c>
      <c r="C455" s="286">
        <v>0</v>
      </c>
      <c r="D455" s="287"/>
    </row>
    <row r="456" s="271" customFormat="1" customHeight="1" spans="1:4">
      <c r="A456" s="289" t="s">
        <v>395</v>
      </c>
      <c r="B456" s="286">
        <v>0</v>
      </c>
      <c r="C456" s="286">
        <v>0</v>
      </c>
      <c r="D456" s="287"/>
    </row>
    <row r="457" s="271" customFormat="1" customHeight="1" spans="1:4">
      <c r="A457" s="289" t="s">
        <v>396</v>
      </c>
      <c r="B457" s="286">
        <v>0</v>
      </c>
      <c r="C457" s="286">
        <v>0</v>
      </c>
      <c r="D457" s="287"/>
    </row>
    <row r="458" s="271" customFormat="1" customHeight="1" spans="1:4">
      <c r="A458" s="289" t="s">
        <v>397</v>
      </c>
      <c r="B458" s="286">
        <v>0</v>
      </c>
      <c r="C458" s="286">
        <v>0</v>
      </c>
      <c r="D458" s="287"/>
    </row>
    <row r="459" s="271" customFormat="1" customHeight="1" spans="1:4">
      <c r="A459" s="289" t="s">
        <v>398</v>
      </c>
      <c r="B459" s="286">
        <v>0</v>
      </c>
      <c r="C459" s="286">
        <v>0</v>
      </c>
      <c r="D459" s="287"/>
    </row>
    <row r="460" s="271" customFormat="1" customHeight="1" spans="1:4">
      <c r="A460" s="289" t="s">
        <v>399</v>
      </c>
      <c r="B460" s="286">
        <v>0</v>
      </c>
      <c r="C460" s="286">
        <v>0</v>
      </c>
      <c r="D460" s="287"/>
    </row>
    <row r="461" s="271" customFormat="1" customHeight="1" spans="1:4">
      <c r="A461" s="289" t="s">
        <v>400</v>
      </c>
      <c r="B461" s="286">
        <v>0</v>
      </c>
      <c r="C461" s="286">
        <v>0</v>
      </c>
      <c r="D461" s="287"/>
    </row>
    <row r="462" s="271" customFormat="1" customHeight="1" spans="1:4">
      <c r="A462" s="288" t="s">
        <v>401</v>
      </c>
      <c r="B462" s="286">
        <v>0</v>
      </c>
      <c r="C462" s="286">
        <f>SUM(C463:C467)</f>
        <v>0</v>
      </c>
      <c r="D462" s="287"/>
    </row>
    <row r="463" s="271" customFormat="1" customHeight="1" spans="1:4">
      <c r="A463" s="289" t="s">
        <v>393</v>
      </c>
      <c r="B463" s="286">
        <v>0</v>
      </c>
      <c r="C463" s="286">
        <v>0</v>
      </c>
      <c r="D463" s="287"/>
    </row>
    <row r="464" s="271" customFormat="1" customHeight="1" spans="1:4">
      <c r="A464" s="289" t="s">
        <v>402</v>
      </c>
      <c r="B464" s="286">
        <v>0</v>
      </c>
      <c r="C464" s="286">
        <v>0</v>
      </c>
      <c r="D464" s="287"/>
    </row>
    <row r="465" s="271" customFormat="1" customHeight="1" spans="1:4">
      <c r="A465" s="289" t="s">
        <v>403</v>
      </c>
      <c r="B465" s="286">
        <v>0</v>
      </c>
      <c r="C465" s="286">
        <v>0</v>
      </c>
      <c r="D465" s="287"/>
    </row>
    <row r="466" s="271" customFormat="1" customHeight="1" spans="1:4">
      <c r="A466" s="289" t="s">
        <v>404</v>
      </c>
      <c r="B466" s="286">
        <v>0</v>
      </c>
      <c r="C466" s="286">
        <v>0</v>
      </c>
      <c r="D466" s="287"/>
    </row>
    <row r="467" s="271" customFormat="1" customHeight="1" spans="1:4">
      <c r="A467" s="289" t="s">
        <v>405</v>
      </c>
      <c r="B467" s="286">
        <v>0</v>
      </c>
      <c r="C467" s="286">
        <v>0</v>
      </c>
      <c r="D467" s="287"/>
    </row>
    <row r="468" s="271" customFormat="1" customHeight="1" spans="1:4">
      <c r="A468" s="288" t="s">
        <v>406</v>
      </c>
      <c r="B468" s="286">
        <f>SUM(B469:B472)</f>
        <v>6332</v>
      </c>
      <c r="C468" s="286">
        <f>SUM(C469:C472)</f>
        <v>6303</v>
      </c>
      <c r="D468" s="287">
        <f>C468/B468</f>
        <v>0.995420088439672</v>
      </c>
    </row>
    <row r="469" s="271" customFormat="1" customHeight="1" spans="1:4">
      <c r="A469" s="289" t="s">
        <v>393</v>
      </c>
      <c r="B469" s="286">
        <v>0</v>
      </c>
      <c r="C469" s="286">
        <v>0</v>
      </c>
      <c r="D469" s="287"/>
    </row>
    <row r="470" s="271" customFormat="1" customHeight="1" spans="1:4">
      <c r="A470" s="289" t="s">
        <v>407</v>
      </c>
      <c r="B470" s="286">
        <v>0</v>
      </c>
      <c r="C470" s="286">
        <v>0</v>
      </c>
      <c r="D470" s="287"/>
    </row>
    <row r="471" s="271" customFormat="1" customHeight="1" spans="1:4">
      <c r="A471" s="289" t="s">
        <v>408</v>
      </c>
      <c r="B471" s="286">
        <v>0</v>
      </c>
      <c r="C471" s="286">
        <v>0</v>
      </c>
      <c r="D471" s="287"/>
    </row>
    <row r="472" s="271" customFormat="1" customHeight="1" spans="1:4">
      <c r="A472" s="289" t="s">
        <v>409</v>
      </c>
      <c r="B472" s="286">
        <v>6332</v>
      </c>
      <c r="C472" s="286">
        <v>6303</v>
      </c>
      <c r="D472" s="287">
        <f>C472/B472</f>
        <v>0.995420088439672</v>
      </c>
    </row>
    <row r="473" s="271" customFormat="1" customHeight="1" spans="1:4">
      <c r="A473" s="288" t="s">
        <v>410</v>
      </c>
      <c r="B473" s="286">
        <v>0</v>
      </c>
      <c r="C473" s="286">
        <f>SUM(C474:C477)</f>
        <v>0</v>
      </c>
      <c r="D473" s="287"/>
    </row>
    <row r="474" s="271" customFormat="1" customHeight="1" spans="1:4">
      <c r="A474" s="289" t="s">
        <v>393</v>
      </c>
      <c r="B474" s="286">
        <v>0</v>
      </c>
      <c r="C474" s="286">
        <v>0</v>
      </c>
      <c r="D474" s="287"/>
    </row>
    <row r="475" s="271" customFormat="1" customHeight="1" spans="1:4">
      <c r="A475" s="289" t="s">
        <v>411</v>
      </c>
      <c r="B475" s="286">
        <v>0</v>
      </c>
      <c r="C475" s="286">
        <v>0</v>
      </c>
      <c r="D475" s="287"/>
    </row>
    <row r="476" s="271" customFormat="1" customHeight="1" spans="1:4">
      <c r="A476" s="289" t="s">
        <v>412</v>
      </c>
      <c r="B476" s="286">
        <v>0</v>
      </c>
      <c r="C476" s="286">
        <v>0</v>
      </c>
      <c r="D476" s="287"/>
    </row>
    <row r="477" s="271" customFormat="1" customHeight="1" spans="1:4">
      <c r="A477" s="289" t="s">
        <v>413</v>
      </c>
      <c r="B477" s="286">
        <v>0</v>
      </c>
      <c r="C477" s="286">
        <v>0</v>
      </c>
      <c r="D477" s="287"/>
    </row>
    <row r="478" s="271" customFormat="1" customHeight="1" spans="1:4">
      <c r="A478" s="288" t="s">
        <v>414</v>
      </c>
      <c r="B478" s="286">
        <v>0</v>
      </c>
      <c r="C478" s="286">
        <f>SUM(C479:C482)</f>
        <v>0</v>
      </c>
      <c r="D478" s="287"/>
    </row>
    <row r="479" s="271" customFormat="1" customHeight="1" spans="1:4">
      <c r="A479" s="289" t="s">
        <v>415</v>
      </c>
      <c r="B479" s="286">
        <v>0</v>
      </c>
      <c r="C479" s="286">
        <v>0</v>
      </c>
      <c r="D479" s="287"/>
    </row>
    <row r="480" s="271" customFormat="1" customHeight="1" spans="1:4">
      <c r="A480" s="289" t="s">
        <v>416</v>
      </c>
      <c r="B480" s="286">
        <v>0</v>
      </c>
      <c r="C480" s="286">
        <v>0</v>
      </c>
      <c r="D480" s="287"/>
    </row>
    <row r="481" s="271" customFormat="1" customHeight="1" spans="1:4">
      <c r="A481" s="289" t="s">
        <v>417</v>
      </c>
      <c r="B481" s="286">
        <v>0</v>
      </c>
      <c r="C481" s="286">
        <v>0</v>
      </c>
      <c r="D481" s="287"/>
    </row>
    <row r="482" s="271" customFormat="1" customHeight="1" spans="1:4">
      <c r="A482" s="289" t="s">
        <v>418</v>
      </c>
      <c r="B482" s="286">
        <v>0</v>
      </c>
      <c r="C482" s="286">
        <v>0</v>
      </c>
      <c r="D482" s="287"/>
    </row>
    <row r="483" s="271" customFormat="1" customHeight="1" spans="1:4">
      <c r="A483" s="288" t="s">
        <v>419</v>
      </c>
      <c r="B483" s="286"/>
      <c r="C483" s="286"/>
      <c r="D483" s="287"/>
    </row>
    <row r="484" s="271" customFormat="1" customHeight="1" spans="1:4">
      <c r="A484" s="289" t="s">
        <v>393</v>
      </c>
      <c r="B484" s="286"/>
      <c r="C484" s="286"/>
      <c r="D484" s="287"/>
    </row>
    <row r="485" s="271" customFormat="1" customHeight="1" spans="1:4">
      <c r="A485" s="289" t="s">
        <v>420</v>
      </c>
      <c r="B485" s="286"/>
      <c r="C485" s="286"/>
      <c r="D485" s="287"/>
    </row>
    <row r="486" s="271" customFormat="1" customHeight="1" spans="1:4">
      <c r="A486" s="289" t="s">
        <v>421</v>
      </c>
      <c r="B486" s="286">
        <v>0</v>
      </c>
      <c r="C486" s="286">
        <v>0</v>
      </c>
      <c r="D486" s="287"/>
    </row>
    <row r="487" s="271" customFormat="1" customHeight="1" spans="1:4">
      <c r="A487" s="289" t="s">
        <v>422</v>
      </c>
      <c r="B487" s="286">
        <v>0</v>
      </c>
      <c r="C487" s="286">
        <v>0</v>
      </c>
      <c r="D487" s="287"/>
    </row>
    <row r="488" s="271" customFormat="1" customHeight="1" spans="1:4">
      <c r="A488" s="289" t="s">
        <v>423</v>
      </c>
      <c r="B488" s="286">
        <v>0</v>
      </c>
      <c r="C488" s="286">
        <v>0</v>
      </c>
      <c r="D488" s="287"/>
    </row>
    <row r="489" s="271" customFormat="1" customHeight="1" spans="1:4">
      <c r="A489" s="289" t="s">
        <v>424</v>
      </c>
      <c r="B489" s="286">
        <v>0</v>
      </c>
      <c r="C489" s="286">
        <v>0</v>
      </c>
      <c r="D489" s="287"/>
    </row>
    <row r="490" s="271" customFormat="1" customHeight="1" spans="1:4">
      <c r="A490" s="288" t="s">
        <v>425</v>
      </c>
      <c r="B490" s="286">
        <v>0</v>
      </c>
      <c r="C490" s="286">
        <f>SUM(C491:C493)</f>
        <v>0</v>
      </c>
      <c r="D490" s="287"/>
    </row>
    <row r="491" s="271" customFormat="1" customHeight="1" spans="1:4">
      <c r="A491" s="289" t="s">
        <v>426</v>
      </c>
      <c r="B491" s="286">
        <v>0</v>
      </c>
      <c r="C491" s="286">
        <v>0</v>
      </c>
      <c r="D491" s="287"/>
    </row>
    <row r="492" s="271" customFormat="1" customHeight="1" spans="1:4">
      <c r="A492" s="289" t="s">
        <v>427</v>
      </c>
      <c r="B492" s="286">
        <v>0</v>
      </c>
      <c r="C492" s="286">
        <v>0</v>
      </c>
      <c r="D492" s="287"/>
    </row>
    <row r="493" s="271" customFormat="1" customHeight="1" spans="1:4">
      <c r="A493" s="289" t="s">
        <v>428</v>
      </c>
      <c r="B493" s="286">
        <v>0</v>
      </c>
      <c r="C493" s="286">
        <v>0</v>
      </c>
      <c r="D493" s="287"/>
    </row>
    <row r="494" s="271" customFormat="1" customHeight="1" spans="1:4">
      <c r="A494" s="288" t="s">
        <v>429</v>
      </c>
      <c r="B494" s="286">
        <v>0</v>
      </c>
      <c r="C494" s="286">
        <f>SUM(C495:C497)</f>
        <v>0</v>
      </c>
      <c r="D494" s="287"/>
    </row>
    <row r="495" s="271" customFormat="1" customHeight="1" spans="1:4">
      <c r="A495" s="289" t="s">
        <v>430</v>
      </c>
      <c r="B495" s="286">
        <v>0</v>
      </c>
      <c r="C495" s="286">
        <v>0</v>
      </c>
      <c r="D495" s="287"/>
    </row>
    <row r="496" s="271" customFormat="1" customHeight="1" spans="1:4">
      <c r="A496" s="289" t="s">
        <v>431</v>
      </c>
      <c r="B496" s="286">
        <v>0</v>
      </c>
      <c r="C496" s="286">
        <v>0</v>
      </c>
      <c r="D496" s="287"/>
    </row>
    <row r="497" s="271" customFormat="1" customHeight="1" spans="1:4">
      <c r="A497" s="289" t="s">
        <v>432</v>
      </c>
      <c r="B497" s="286">
        <v>0</v>
      </c>
      <c r="C497" s="286">
        <v>0</v>
      </c>
      <c r="D497" s="287"/>
    </row>
    <row r="498" s="271" customFormat="1" customHeight="1" spans="1:4">
      <c r="A498" s="288" t="s">
        <v>433</v>
      </c>
      <c r="B498" s="286">
        <v>0</v>
      </c>
      <c r="C498" s="286">
        <f>SUM(C499:C502)</f>
        <v>0</v>
      </c>
      <c r="D498" s="287"/>
    </row>
    <row r="499" s="271" customFormat="1" customHeight="1" spans="1:4">
      <c r="A499" s="289" t="s">
        <v>434</v>
      </c>
      <c r="B499" s="286">
        <v>0</v>
      </c>
      <c r="C499" s="286">
        <v>0</v>
      </c>
      <c r="D499" s="287"/>
    </row>
    <row r="500" s="271" customFormat="1" customHeight="1" spans="1:4">
      <c r="A500" s="289" t="s">
        <v>435</v>
      </c>
      <c r="B500" s="286">
        <v>0</v>
      </c>
      <c r="C500" s="286">
        <v>0</v>
      </c>
      <c r="D500" s="287"/>
    </row>
    <row r="501" s="271" customFormat="1" customHeight="1" spans="1:4">
      <c r="A501" s="289" t="s">
        <v>436</v>
      </c>
      <c r="B501" s="286">
        <v>0</v>
      </c>
      <c r="C501" s="286">
        <v>0</v>
      </c>
      <c r="D501" s="287"/>
    </row>
    <row r="502" s="271" customFormat="1" customHeight="1" spans="1:4">
      <c r="A502" s="289" t="s">
        <v>437</v>
      </c>
      <c r="B502" s="286">
        <v>0</v>
      </c>
      <c r="C502" s="286">
        <v>0</v>
      </c>
      <c r="D502" s="287"/>
    </row>
    <row r="503" s="271" customFormat="1" customHeight="1" spans="1:4">
      <c r="A503" s="288" t="s">
        <v>82</v>
      </c>
      <c r="B503" s="286">
        <f>SUM(B504,B520,B528,B539,B548,B556)</f>
        <v>11000</v>
      </c>
      <c r="C503" s="286">
        <f>SUM(C504,C520,C528,C539,C548,C556)</f>
        <v>10929</v>
      </c>
      <c r="D503" s="287">
        <f t="shared" ref="D503:D506" si="29">C503/B503</f>
        <v>0.993545454545455</v>
      </c>
    </row>
    <row r="504" s="271" customFormat="1" customHeight="1" spans="1:4">
      <c r="A504" s="288" t="s">
        <v>438</v>
      </c>
      <c r="B504" s="286">
        <f>SUM(B505:B519)</f>
        <v>8543</v>
      </c>
      <c r="C504" s="286">
        <f>SUM(C505:C519)</f>
        <v>8462</v>
      </c>
      <c r="D504" s="287">
        <f t="shared" si="29"/>
        <v>0.990518553201451</v>
      </c>
    </row>
    <row r="505" s="271" customFormat="1" customHeight="1" spans="1:4">
      <c r="A505" s="289" t="s">
        <v>112</v>
      </c>
      <c r="B505" s="286">
        <v>768</v>
      </c>
      <c r="C505" s="286">
        <v>774</v>
      </c>
      <c r="D505" s="287">
        <f t="shared" si="29"/>
        <v>1.0078125</v>
      </c>
    </row>
    <row r="506" s="271" customFormat="1" customHeight="1" spans="1:4">
      <c r="A506" s="289" t="s">
        <v>113</v>
      </c>
      <c r="B506" s="286">
        <v>1258</v>
      </c>
      <c r="C506" s="286">
        <v>1299</v>
      </c>
      <c r="D506" s="287">
        <f t="shared" si="29"/>
        <v>1.03259141494436</v>
      </c>
    </row>
    <row r="507" s="271" customFormat="1" customHeight="1" spans="1:4">
      <c r="A507" s="289" t="s">
        <v>114</v>
      </c>
      <c r="B507" s="286">
        <v>0</v>
      </c>
      <c r="C507" s="286"/>
      <c r="D507" s="287"/>
    </row>
    <row r="508" s="271" customFormat="1" customHeight="1" spans="1:4">
      <c r="A508" s="289" t="s">
        <v>439</v>
      </c>
      <c r="B508" s="286">
        <v>820</v>
      </c>
      <c r="C508" s="286">
        <v>865</v>
      </c>
      <c r="D508" s="287">
        <f>C508/B508</f>
        <v>1.05487804878049</v>
      </c>
    </row>
    <row r="509" s="271" customFormat="1" customHeight="1" spans="1:4">
      <c r="A509" s="289" t="s">
        <v>440</v>
      </c>
      <c r="B509" s="286">
        <v>0</v>
      </c>
      <c r="C509" s="286"/>
      <c r="D509" s="287"/>
    </row>
    <row r="510" s="271" customFormat="1" customHeight="1" spans="1:4">
      <c r="A510" s="289" t="s">
        <v>441</v>
      </c>
      <c r="B510" s="286">
        <v>0</v>
      </c>
      <c r="C510" s="286"/>
      <c r="D510" s="287"/>
    </row>
    <row r="511" s="271" customFormat="1" customHeight="1" spans="1:4">
      <c r="A511" s="289" t="s">
        <v>442</v>
      </c>
      <c r="B511" s="286">
        <v>0</v>
      </c>
      <c r="C511" s="286"/>
      <c r="D511" s="287"/>
    </row>
    <row r="512" s="271" customFormat="1" customHeight="1" spans="1:4">
      <c r="A512" s="289" t="s">
        <v>443</v>
      </c>
      <c r="B512" s="286">
        <v>0</v>
      </c>
      <c r="C512" s="286"/>
      <c r="D512" s="287"/>
    </row>
    <row r="513" s="271" customFormat="1" customHeight="1" spans="1:4">
      <c r="A513" s="289" t="s">
        <v>444</v>
      </c>
      <c r="B513" s="286">
        <v>1299</v>
      </c>
      <c r="C513" s="286">
        <v>1239</v>
      </c>
      <c r="D513" s="287">
        <f t="shared" ref="D513:D516" si="30">C513/B513</f>
        <v>0.953810623556582</v>
      </c>
    </row>
    <row r="514" s="271" customFormat="1" customHeight="1" spans="1:4">
      <c r="A514" s="289" t="s">
        <v>445</v>
      </c>
      <c r="B514" s="286">
        <v>0</v>
      </c>
      <c r="C514" s="286"/>
      <c r="D514" s="287"/>
    </row>
    <row r="515" s="271" customFormat="1" customHeight="1" spans="1:4">
      <c r="A515" s="289" t="s">
        <v>446</v>
      </c>
      <c r="B515" s="286">
        <v>22</v>
      </c>
      <c r="C515" s="286">
        <v>22</v>
      </c>
      <c r="D515" s="287">
        <f t="shared" si="30"/>
        <v>1</v>
      </c>
    </row>
    <row r="516" s="271" customFormat="1" customHeight="1" spans="1:4">
      <c r="A516" s="289" t="s">
        <v>447</v>
      </c>
      <c r="B516" s="286">
        <v>244</v>
      </c>
      <c r="C516" s="286">
        <v>245</v>
      </c>
      <c r="D516" s="287">
        <f t="shared" si="30"/>
        <v>1.00409836065574</v>
      </c>
    </row>
    <row r="517" s="271" customFormat="1" customHeight="1" spans="1:4">
      <c r="A517" s="289" t="s">
        <v>448</v>
      </c>
      <c r="B517" s="286">
        <v>0</v>
      </c>
      <c r="C517" s="286"/>
      <c r="D517" s="287"/>
    </row>
    <row r="518" s="271" customFormat="1" customHeight="1" spans="1:4">
      <c r="A518" s="289" t="s">
        <v>449</v>
      </c>
      <c r="B518" s="286">
        <v>0</v>
      </c>
      <c r="C518" s="286"/>
      <c r="D518" s="287"/>
    </row>
    <row r="519" s="271" customFormat="1" customHeight="1" spans="1:4">
      <c r="A519" s="289" t="s">
        <v>450</v>
      </c>
      <c r="B519" s="286">
        <v>4132</v>
      </c>
      <c r="C519" s="286">
        <v>4018</v>
      </c>
      <c r="D519" s="287">
        <f t="shared" ref="D519:D525" si="31">C519/B519</f>
        <v>0.972410454985479</v>
      </c>
    </row>
    <row r="520" s="271" customFormat="1" customHeight="1" spans="1:4">
      <c r="A520" s="288" t="s">
        <v>451</v>
      </c>
      <c r="B520" s="286">
        <f>SUM(B521:B527)</f>
        <v>757</v>
      </c>
      <c r="C520" s="286">
        <f>SUM(C521:C527)</f>
        <v>758</v>
      </c>
      <c r="D520" s="287">
        <f t="shared" si="31"/>
        <v>1.00132100396301</v>
      </c>
    </row>
    <row r="521" s="271" customFormat="1" customHeight="1" spans="1:4">
      <c r="A521" s="289" t="s">
        <v>112</v>
      </c>
      <c r="B521" s="286">
        <v>0</v>
      </c>
      <c r="C521" s="286">
        <v>0</v>
      </c>
      <c r="D521" s="287"/>
    </row>
    <row r="522" s="271" customFormat="1" customHeight="1" spans="1:4">
      <c r="A522" s="289" t="s">
        <v>113</v>
      </c>
      <c r="B522" s="286">
        <v>0</v>
      </c>
      <c r="C522" s="286">
        <v>0</v>
      </c>
      <c r="D522" s="287"/>
    </row>
    <row r="523" s="271" customFormat="1" customHeight="1" spans="1:4">
      <c r="A523" s="289" t="s">
        <v>114</v>
      </c>
      <c r="B523" s="286">
        <v>0</v>
      </c>
      <c r="C523" s="286">
        <v>0</v>
      </c>
      <c r="D523" s="287"/>
    </row>
    <row r="524" s="271" customFormat="1" customHeight="1" spans="1:4">
      <c r="A524" s="289" t="s">
        <v>452</v>
      </c>
      <c r="B524" s="286">
        <v>378</v>
      </c>
      <c r="C524" s="286">
        <v>378</v>
      </c>
      <c r="D524" s="287">
        <f t="shared" si="31"/>
        <v>1</v>
      </c>
    </row>
    <row r="525" s="271" customFormat="1" customHeight="1" spans="1:4">
      <c r="A525" s="289" t="s">
        <v>453</v>
      </c>
      <c r="B525" s="286">
        <v>232</v>
      </c>
      <c r="C525" s="286">
        <v>233</v>
      </c>
      <c r="D525" s="287">
        <f t="shared" si="31"/>
        <v>1.00431034482759</v>
      </c>
    </row>
    <row r="526" s="271" customFormat="1" customHeight="1" spans="1:4">
      <c r="A526" s="289" t="s">
        <v>454</v>
      </c>
      <c r="B526" s="286">
        <v>0</v>
      </c>
      <c r="C526" s="286"/>
      <c r="D526" s="287"/>
    </row>
    <row r="527" s="271" customFormat="1" customHeight="1" spans="1:4">
      <c r="A527" s="289" t="s">
        <v>455</v>
      </c>
      <c r="B527" s="286">
        <v>147</v>
      </c>
      <c r="C527" s="286">
        <v>147</v>
      </c>
      <c r="D527" s="287">
        <f t="shared" ref="D527:D530" si="32">C527/B527</f>
        <v>1</v>
      </c>
    </row>
    <row r="528" s="271" customFormat="1" customHeight="1" spans="1:4">
      <c r="A528" s="288" t="s">
        <v>456</v>
      </c>
      <c r="B528" s="286">
        <f>SUM(B529:B538)</f>
        <v>911</v>
      </c>
      <c r="C528" s="286">
        <f>SUM(C529:C538)</f>
        <v>920</v>
      </c>
      <c r="D528" s="287">
        <f t="shared" si="32"/>
        <v>1.00987925356751</v>
      </c>
    </row>
    <row r="529" s="271" customFormat="1" customHeight="1" spans="1:4">
      <c r="A529" s="289" t="s">
        <v>112</v>
      </c>
      <c r="B529" s="286">
        <v>306</v>
      </c>
      <c r="C529" s="286">
        <v>308</v>
      </c>
      <c r="D529" s="287">
        <f t="shared" si="32"/>
        <v>1.00653594771242</v>
      </c>
    </row>
    <row r="530" s="271" customFormat="1" customHeight="1" spans="1:4">
      <c r="A530" s="289" t="s">
        <v>113</v>
      </c>
      <c r="B530" s="286">
        <v>86</v>
      </c>
      <c r="C530" s="286">
        <v>86</v>
      </c>
      <c r="D530" s="287">
        <f t="shared" si="32"/>
        <v>1</v>
      </c>
    </row>
    <row r="531" s="271" customFormat="1" customHeight="1" spans="1:4">
      <c r="A531" s="289" t="s">
        <v>114</v>
      </c>
      <c r="B531" s="286">
        <v>0</v>
      </c>
      <c r="C531" s="286"/>
      <c r="D531" s="287"/>
    </row>
    <row r="532" s="271" customFormat="1" customHeight="1" spans="1:4">
      <c r="A532" s="289" t="s">
        <v>457</v>
      </c>
      <c r="B532" s="286">
        <v>0</v>
      </c>
      <c r="C532" s="286"/>
      <c r="D532" s="287"/>
    </row>
    <row r="533" s="271" customFormat="1" customHeight="1" spans="1:4">
      <c r="A533" s="289" t="s">
        <v>458</v>
      </c>
      <c r="B533" s="286"/>
      <c r="C533" s="286"/>
      <c r="D533" s="287"/>
    </row>
    <row r="534" s="271" customFormat="1" customHeight="1" spans="1:4">
      <c r="A534" s="289" t="s">
        <v>459</v>
      </c>
      <c r="B534" s="286">
        <v>0</v>
      </c>
      <c r="C534" s="286"/>
      <c r="D534" s="287"/>
    </row>
    <row r="535" s="271" customFormat="1" customHeight="1" spans="1:4">
      <c r="A535" s="289" t="s">
        <v>460</v>
      </c>
      <c r="B535" s="286">
        <v>41</v>
      </c>
      <c r="C535" s="286">
        <v>47</v>
      </c>
      <c r="D535" s="287">
        <f>C535/B535</f>
        <v>1.14634146341463</v>
      </c>
    </row>
    <row r="536" s="271" customFormat="1" customHeight="1" spans="1:4">
      <c r="A536" s="289" t="s">
        <v>461</v>
      </c>
      <c r="B536" s="286">
        <v>478</v>
      </c>
      <c r="C536" s="286">
        <v>479</v>
      </c>
      <c r="D536" s="287">
        <f>C536/B536</f>
        <v>1.0020920502092</v>
      </c>
    </row>
    <row r="537" s="271" customFormat="1" customHeight="1" spans="1:4">
      <c r="A537" s="289" t="s">
        <v>462</v>
      </c>
      <c r="B537" s="286">
        <v>0</v>
      </c>
      <c r="C537" s="286"/>
      <c r="D537" s="287"/>
    </row>
    <row r="538" s="271" customFormat="1" customHeight="1" spans="1:4">
      <c r="A538" s="289" t="s">
        <v>463</v>
      </c>
      <c r="B538" s="286">
        <v>0</v>
      </c>
      <c r="C538" s="286"/>
      <c r="D538" s="287"/>
    </row>
    <row r="539" s="271" customFormat="1" customHeight="1" spans="1:4">
      <c r="A539" s="290" t="s">
        <v>464</v>
      </c>
      <c r="B539" s="286">
        <v>0</v>
      </c>
      <c r="C539" s="286">
        <f>SUM(C540:C547)</f>
        <v>0</v>
      </c>
      <c r="D539" s="287"/>
    </row>
    <row r="540" s="271" customFormat="1" customHeight="1" spans="1:4">
      <c r="A540" s="291" t="s">
        <v>112</v>
      </c>
      <c r="B540" s="286">
        <v>0</v>
      </c>
      <c r="C540" s="286">
        <v>0</v>
      </c>
      <c r="D540" s="287"/>
    </row>
    <row r="541" s="271" customFormat="1" customHeight="1" spans="1:4">
      <c r="A541" s="291" t="s">
        <v>113</v>
      </c>
      <c r="B541" s="286">
        <v>0</v>
      </c>
      <c r="C541" s="286">
        <v>0</v>
      </c>
      <c r="D541" s="287"/>
    </row>
    <row r="542" s="271" customFormat="1" customHeight="1" spans="1:4">
      <c r="A542" s="291" t="s">
        <v>114</v>
      </c>
      <c r="B542" s="286">
        <v>0</v>
      </c>
      <c r="C542" s="286">
        <v>0</v>
      </c>
      <c r="D542" s="287"/>
    </row>
    <row r="543" s="271" customFormat="1" customHeight="1" spans="1:4">
      <c r="A543" s="291" t="s">
        <v>465</v>
      </c>
      <c r="B543" s="286">
        <v>0</v>
      </c>
      <c r="C543" s="286">
        <v>0</v>
      </c>
      <c r="D543" s="287"/>
    </row>
    <row r="544" s="271" customFormat="1" customHeight="1" spans="1:4">
      <c r="A544" s="291" t="s">
        <v>466</v>
      </c>
      <c r="B544" s="286">
        <v>0</v>
      </c>
      <c r="C544" s="286">
        <v>0</v>
      </c>
      <c r="D544" s="287"/>
    </row>
    <row r="545" s="271" customFormat="1" customHeight="1" spans="1:4">
      <c r="A545" s="291" t="s">
        <v>467</v>
      </c>
      <c r="B545" s="286">
        <v>0</v>
      </c>
      <c r="C545" s="286">
        <v>0</v>
      </c>
      <c r="D545" s="287"/>
    </row>
    <row r="546" s="271" customFormat="1" customHeight="1" spans="1:4">
      <c r="A546" s="291" t="s">
        <v>468</v>
      </c>
      <c r="B546" s="286">
        <v>0</v>
      </c>
      <c r="C546" s="286">
        <v>0</v>
      </c>
      <c r="D546" s="287"/>
    </row>
    <row r="547" s="271" customFormat="1" customHeight="1" spans="1:4">
      <c r="A547" s="291" t="s">
        <v>469</v>
      </c>
      <c r="B547" s="286">
        <v>0</v>
      </c>
      <c r="C547" s="286">
        <v>0</v>
      </c>
      <c r="D547" s="287"/>
    </row>
    <row r="548" s="271" customFormat="1" customHeight="1" spans="1:4">
      <c r="A548" s="290" t="s">
        <v>470</v>
      </c>
      <c r="B548" s="286">
        <f>SUM(B549:B555)</f>
        <v>429</v>
      </c>
      <c r="C548" s="286">
        <f>SUM(C549:C555)</f>
        <v>429</v>
      </c>
      <c r="D548" s="287">
        <f>C548/B548</f>
        <v>1</v>
      </c>
    </row>
    <row r="549" s="271" customFormat="1" customHeight="1" spans="1:4">
      <c r="A549" s="291" t="s">
        <v>112</v>
      </c>
      <c r="B549" s="286">
        <v>0</v>
      </c>
      <c r="C549" s="286">
        <v>0</v>
      </c>
      <c r="D549" s="287"/>
    </row>
    <row r="550" s="271" customFormat="1" customHeight="1" spans="1:4">
      <c r="A550" s="291" t="s">
        <v>113</v>
      </c>
      <c r="B550" s="286">
        <v>0</v>
      </c>
      <c r="C550" s="286">
        <v>0</v>
      </c>
      <c r="D550" s="287"/>
    </row>
    <row r="551" s="271" customFormat="1" customHeight="1" spans="1:4">
      <c r="A551" s="291" t="s">
        <v>114</v>
      </c>
      <c r="B551" s="286">
        <v>0</v>
      </c>
      <c r="C551" s="286">
        <v>0</v>
      </c>
      <c r="D551" s="287"/>
    </row>
    <row r="552" s="271" customFormat="1" customHeight="1" spans="1:4">
      <c r="A552" s="291" t="s">
        <v>471</v>
      </c>
      <c r="B552" s="286">
        <v>0</v>
      </c>
      <c r="C552" s="286">
        <v>0</v>
      </c>
      <c r="D552" s="287"/>
    </row>
    <row r="553" s="271" customFormat="1" customHeight="1" spans="1:4">
      <c r="A553" s="291" t="s">
        <v>472</v>
      </c>
      <c r="B553" s="286">
        <v>0</v>
      </c>
      <c r="C553" s="286">
        <v>0</v>
      </c>
      <c r="D553" s="287"/>
    </row>
    <row r="554" s="271" customFormat="1" customHeight="1" spans="1:4">
      <c r="A554" s="291" t="s">
        <v>473</v>
      </c>
      <c r="B554" s="286">
        <v>40</v>
      </c>
      <c r="C554" s="286">
        <v>40</v>
      </c>
      <c r="D554" s="287">
        <f t="shared" ref="D554:D556" si="33">C554/B554</f>
        <v>1</v>
      </c>
    </row>
    <row r="555" s="271" customFormat="1" customHeight="1" spans="1:4">
      <c r="A555" s="291" t="s">
        <v>474</v>
      </c>
      <c r="B555" s="286">
        <v>389</v>
      </c>
      <c r="C555" s="286">
        <v>389</v>
      </c>
      <c r="D555" s="287">
        <f t="shared" si="33"/>
        <v>1</v>
      </c>
    </row>
    <row r="556" s="271" customFormat="1" customHeight="1" spans="1:4">
      <c r="A556" s="288" t="s">
        <v>475</v>
      </c>
      <c r="B556" s="286">
        <f>SUM(B557:B559)</f>
        <v>360</v>
      </c>
      <c r="C556" s="286">
        <f>SUM(C557:C559)</f>
        <v>360</v>
      </c>
      <c r="D556" s="287">
        <f t="shared" si="33"/>
        <v>1</v>
      </c>
    </row>
    <row r="557" s="271" customFormat="1" customHeight="1" spans="1:4">
      <c r="A557" s="289" t="s">
        <v>476</v>
      </c>
      <c r="B557" s="286">
        <v>0</v>
      </c>
      <c r="C557" s="286">
        <v>0</v>
      </c>
      <c r="D557" s="287"/>
    </row>
    <row r="558" s="271" customFormat="1" customHeight="1" spans="1:4">
      <c r="A558" s="289" t="s">
        <v>477</v>
      </c>
      <c r="B558" s="286">
        <v>0</v>
      </c>
      <c r="C558" s="286">
        <v>0</v>
      </c>
      <c r="D558" s="287"/>
    </row>
    <row r="559" s="271" customFormat="1" customHeight="1" spans="1:4">
      <c r="A559" s="289" t="s">
        <v>478</v>
      </c>
      <c r="B559" s="286">
        <v>360</v>
      </c>
      <c r="C559" s="286">
        <v>360</v>
      </c>
      <c r="D559" s="287">
        <f>C559/B559</f>
        <v>1</v>
      </c>
    </row>
    <row r="560" s="271" customFormat="1" customHeight="1" spans="1:4">
      <c r="A560" s="288" t="s">
        <v>83</v>
      </c>
      <c r="B560" s="286">
        <f>SUM(B561,B580,B588,B590,B599,B603,B613,B622,B629,B637,B646,B652,B655,B658,B661,B664,B667,B671,B675,B683,B687)</f>
        <v>235000</v>
      </c>
      <c r="C560" s="286">
        <f>SUM(C561,C580,C588,C590,C599,C603,C613,C622,C629,C637,C646,C652,C655,C658,C661,C664,C667,C671,C675,C683,C687)</f>
        <v>234954</v>
      </c>
      <c r="D560" s="287">
        <f t="shared" ref="D560:D563" si="34">C560/B560</f>
        <v>0.999804255319149</v>
      </c>
    </row>
    <row r="561" s="271" customFormat="1" customHeight="1" spans="1:4">
      <c r="A561" s="288" t="s">
        <v>479</v>
      </c>
      <c r="B561" s="286">
        <f>SUM(B562:B579)</f>
        <v>21010</v>
      </c>
      <c r="C561" s="286">
        <f>SUM(C562:C579)</f>
        <v>21165</v>
      </c>
      <c r="D561" s="287">
        <f t="shared" si="34"/>
        <v>1.00737743931461</v>
      </c>
    </row>
    <row r="562" s="271" customFormat="1" customHeight="1" spans="1:4">
      <c r="A562" s="289" t="s">
        <v>112</v>
      </c>
      <c r="B562" s="286">
        <v>961</v>
      </c>
      <c r="C562" s="286">
        <v>990</v>
      </c>
      <c r="D562" s="287">
        <f t="shared" si="34"/>
        <v>1.03017689906348</v>
      </c>
    </row>
    <row r="563" s="271" customFormat="1" customHeight="1" spans="1:4">
      <c r="A563" s="289" t="s">
        <v>113</v>
      </c>
      <c r="B563" s="286">
        <v>18749</v>
      </c>
      <c r="C563" s="286">
        <v>18840</v>
      </c>
      <c r="D563" s="287">
        <f t="shared" si="34"/>
        <v>1.00485359219158</v>
      </c>
    </row>
    <row r="564" s="271" customFormat="1" customHeight="1" spans="1:4">
      <c r="A564" s="289" t="s">
        <v>114</v>
      </c>
      <c r="B564" s="286">
        <v>0</v>
      </c>
      <c r="C564" s="286"/>
      <c r="D564" s="287"/>
    </row>
    <row r="565" s="271" customFormat="1" customHeight="1" spans="1:4">
      <c r="A565" s="289" t="s">
        <v>480</v>
      </c>
      <c r="B565" s="286">
        <v>0</v>
      </c>
      <c r="C565" s="286"/>
      <c r="D565" s="287"/>
    </row>
    <row r="566" s="271" customFormat="1" customHeight="1" spans="1:4">
      <c r="A566" s="289" t="s">
        <v>481</v>
      </c>
      <c r="B566" s="286">
        <v>146</v>
      </c>
      <c r="C566" s="286">
        <v>146</v>
      </c>
      <c r="D566" s="287">
        <f>C566/B566</f>
        <v>1</v>
      </c>
    </row>
    <row r="567" s="271" customFormat="1" customHeight="1" spans="1:4">
      <c r="A567" s="289" t="s">
        <v>482</v>
      </c>
      <c r="B567" s="286">
        <v>0</v>
      </c>
      <c r="C567" s="286"/>
      <c r="D567" s="287"/>
    </row>
    <row r="568" s="271" customFormat="1" customHeight="1" spans="1:4">
      <c r="A568" s="289" t="s">
        <v>483</v>
      </c>
      <c r="B568" s="286">
        <v>0</v>
      </c>
      <c r="C568" s="286"/>
      <c r="D568" s="287"/>
    </row>
    <row r="569" s="271" customFormat="1" customHeight="1" spans="1:4">
      <c r="A569" s="289" t="s">
        <v>152</v>
      </c>
      <c r="B569" s="286">
        <v>0</v>
      </c>
      <c r="C569" s="286"/>
      <c r="D569" s="287"/>
    </row>
    <row r="570" s="271" customFormat="1" customHeight="1" spans="1:4">
      <c r="A570" s="289" t="s">
        <v>484</v>
      </c>
      <c r="B570" s="286">
        <v>0</v>
      </c>
      <c r="C570" s="286"/>
      <c r="D570" s="287"/>
    </row>
    <row r="571" s="271" customFormat="1" customHeight="1" spans="1:4">
      <c r="A571" s="289" t="s">
        <v>485</v>
      </c>
      <c r="B571" s="286">
        <v>0</v>
      </c>
      <c r="C571" s="286"/>
      <c r="D571" s="287"/>
    </row>
    <row r="572" s="271" customFormat="1" customHeight="1" spans="1:4">
      <c r="A572" s="289" t="s">
        <v>486</v>
      </c>
      <c r="B572" s="286">
        <v>752</v>
      </c>
      <c r="C572" s="286">
        <v>771</v>
      </c>
      <c r="D572" s="287">
        <f t="shared" ref="D572:D577" si="35">C572/B572</f>
        <v>1.02526595744681</v>
      </c>
    </row>
    <row r="573" s="271" customFormat="1" customHeight="1" spans="1:4">
      <c r="A573" s="289" t="s">
        <v>487</v>
      </c>
      <c r="B573" s="286">
        <v>202</v>
      </c>
      <c r="C573" s="286">
        <v>218</v>
      </c>
      <c r="D573" s="287">
        <f t="shared" si="35"/>
        <v>1.07920792079208</v>
      </c>
    </row>
    <row r="574" s="271" customFormat="1" customHeight="1" spans="1:4">
      <c r="A574" s="289" t="s">
        <v>488</v>
      </c>
      <c r="B574" s="286">
        <v>0</v>
      </c>
      <c r="C574" s="286"/>
      <c r="D574" s="287"/>
    </row>
    <row r="575" s="271" customFormat="1" customHeight="1" spans="1:4">
      <c r="A575" s="289" t="s">
        <v>489</v>
      </c>
      <c r="B575" s="286">
        <v>0</v>
      </c>
      <c r="C575" s="286"/>
      <c r="D575" s="287"/>
    </row>
    <row r="576" s="271" customFormat="1" customHeight="1" spans="1:4">
      <c r="A576" s="289" t="s">
        <v>490</v>
      </c>
      <c r="B576" s="286">
        <v>0</v>
      </c>
      <c r="C576" s="286"/>
      <c r="D576" s="287"/>
    </row>
    <row r="577" s="271" customFormat="1" customHeight="1" spans="1:4">
      <c r="A577" s="289" t="s">
        <v>491</v>
      </c>
      <c r="B577" s="286">
        <v>200</v>
      </c>
      <c r="C577" s="286">
        <v>200</v>
      </c>
      <c r="D577" s="287">
        <f t="shared" si="35"/>
        <v>1</v>
      </c>
    </row>
    <row r="578" s="271" customFormat="1" customHeight="1" spans="1:4">
      <c r="A578" s="289" t="s">
        <v>121</v>
      </c>
      <c r="B578" s="286">
        <v>0</v>
      </c>
      <c r="C578" s="286"/>
      <c r="D578" s="287"/>
    </row>
    <row r="579" s="271" customFormat="1" customHeight="1" spans="1:4">
      <c r="A579" s="289" t="s">
        <v>492</v>
      </c>
      <c r="B579" s="286">
        <v>0</v>
      </c>
      <c r="C579" s="286"/>
      <c r="D579" s="287"/>
    </row>
    <row r="580" s="271" customFormat="1" customHeight="1" spans="1:4">
      <c r="A580" s="288" t="s">
        <v>493</v>
      </c>
      <c r="B580" s="286">
        <f>SUM(B581:B587)</f>
        <v>15677</v>
      </c>
      <c r="C580" s="286">
        <f>SUM(C581:C587)</f>
        <v>15248</v>
      </c>
      <c r="D580" s="287">
        <f t="shared" ref="D580:D582" si="36">C580/B580</f>
        <v>0.972635070485425</v>
      </c>
    </row>
    <row r="581" s="271" customFormat="1" customHeight="1" spans="1:4">
      <c r="A581" s="289" t="s">
        <v>112</v>
      </c>
      <c r="B581" s="286">
        <v>501</v>
      </c>
      <c r="C581" s="286">
        <v>521</v>
      </c>
      <c r="D581" s="287">
        <f t="shared" si="36"/>
        <v>1.03992015968064</v>
      </c>
    </row>
    <row r="582" s="271" customFormat="1" customHeight="1" spans="1:4">
      <c r="A582" s="289" t="s">
        <v>113</v>
      </c>
      <c r="B582" s="286">
        <v>259</v>
      </c>
      <c r="C582" s="286">
        <v>265</v>
      </c>
      <c r="D582" s="287">
        <f t="shared" si="36"/>
        <v>1.02316602316602</v>
      </c>
    </row>
    <row r="583" s="271" customFormat="1" customHeight="1" spans="1:4">
      <c r="A583" s="289" t="s">
        <v>114</v>
      </c>
      <c r="B583" s="286">
        <v>0</v>
      </c>
      <c r="C583" s="286"/>
      <c r="D583" s="287"/>
    </row>
    <row r="584" s="271" customFormat="1" customHeight="1" spans="1:4">
      <c r="A584" s="289" t="s">
        <v>494</v>
      </c>
      <c r="B584" s="286">
        <v>110</v>
      </c>
      <c r="C584" s="286">
        <v>110</v>
      </c>
      <c r="D584" s="287">
        <f t="shared" ref="D584:D587" si="37">C584/B584</f>
        <v>1</v>
      </c>
    </row>
    <row r="585" s="271" customFormat="1" customHeight="1" spans="1:4">
      <c r="A585" s="289" t="s">
        <v>495</v>
      </c>
      <c r="B585" s="286">
        <v>0</v>
      </c>
      <c r="C585" s="286"/>
      <c r="D585" s="287"/>
    </row>
    <row r="586" s="271" customFormat="1" customHeight="1" spans="1:4">
      <c r="A586" s="289" t="s">
        <v>496</v>
      </c>
      <c r="B586" s="286">
        <v>14374</v>
      </c>
      <c r="C586" s="286">
        <v>13950</v>
      </c>
      <c r="D586" s="287">
        <f t="shared" si="37"/>
        <v>0.970502295811883</v>
      </c>
    </row>
    <row r="587" s="271" customFormat="1" customHeight="1" spans="1:4">
      <c r="A587" s="289" t="s">
        <v>497</v>
      </c>
      <c r="B587" s="286">
        <v>433</v>
      </c>
      <c r="C587" s="286">
        <v>402</v>
      </c>
      <c r="D587" s="287">
        <f t="shared" si="37"/>
        <v>0.928406466512702</v>
      </c>
    </row>
    <row r="588" s="271" customFormat="1" customHeight="1" spans="1:4">
      <c r="A588" s="288" t="s">
        <v>498</v>
      </c>
      <c r="B588" s="286">
        <v>0</v>
      </c>
      <c r="C588" s="286">
        <f>C589</f>
        <v>0</v>
      </c>
      <c r="D588" s="287"/>
    </row>
    <row r="589" s="271" customFormat="1" customHeight="1" spans="1:4">
      <c r="A589" s="289" t="s">
        <v>499</v>
      </c>
      <c r="B589" s="286">
        <v>0</v>
      </c>
      <c r="C589" s="286">
        <v>0</v>
      </c>
      <c r="D589" s="287"/>
    </row>
    <row r="590" s="271" customFormat="1" customHeight="1" spans="1:4">
      <c r="A590" s="288" t="s">
        <v>500</v>
      </c>
      <c r="B590" s="286">
        <f>SUM(B591:B598)</f>
        <v>154600</v>
      </c>
      <c r="C590" s="286">
        <f>SUM(C591:C598)</f>
        <v>154941</v>
      </c>
      <c r="D590" s="287">
        <f t="shared" ref="D590:D596" si="38">C590/B590</f>
        <v>1.00220569210867</v>
      </c>
    </row>
    <row r="591" s="271" customFormat="1" customHeight="1" spans="1:4">
      <c r="A591" s="289" t="s">
        <v>501</v>
      </c>
      <c r="B591" s="286"/>
      <c r="C591" s="286"/>
      <c r="D591" s="287"/>
    </row>
    <row r="592" s="271" customFormat="1" customHeight="1" spans="1:4">
      <c r="A592" s="289" t="s">
        <v>502</v>
      </c>
      <c r="B592" s="286">
        <v>0</v>
      </c>
      <c r="C592" s="286"/>
      <c r="D592" s="287"/>
    </row>
    <row r="593" s="271" customFormat="1" customHeight="1" spans="1:4">
      <c r="A593" s="289" t="s">
        <v>503</v>
      </c>
      <c r="B593" s="286">
        <v>0</v>
      </c>
      <c r="C593" s="286"/>
      <c r="D593" s="287"/>
    </row>
    <row r="594" s="271" customFormat="1" customHeight="1" spans="1:4">
      <c r="A594" s="289" t="s">
        <v>504</v>
      </c>
      <c r="B594" s="286">
        <v>20634</v>
      </c>
      <c r="C594" s="286">
        <v>20668</v>
      </c>
      <c r="D594" s="287">
        <f t="shared" si="38"/>
        <v>1.0016477658234</v>
      </c>
    </row>
    <row r="595" s="271" customFormat="1" customHeight="1" spans="1:4">
      <c r="A595" s="289" t="s">
        <v>505</v>
      </c>
      <c r="B595" s="286">
        <v>10748</v>
      </c>
      <c r="C595" s="286">
        <v>11055</v>
      </c>
      <c r="D595" s="287">
        <f t="shared" si="38"/>
        <v>1.0285634536658</v>
      </c>
    </row>
    <row r="596" s="271" customFormat="1" customHeight="1" spans="1:4">
      <c r="A596" s="289" t="s">
        <v>506</v>
      </c>
      <c r="B596" s="286">
        <v>123218</v>
      </c>
      <c r="C596" s="286">
        <v>123218</v>
      </c>
      <c r="D596" s="287">
        <f t="shared" si="38"/>
        <v>1</v>
      </c>
    </row>
    <row r="597" s="271" customFormat="1" customHeight="1" spans="1:4">
      <c r="A597" s="289" t="s">
        <v>507</v>
      </c>
      <c r="B597" s="286">
        <v>0</v>
      </c>
      <c r="C597" s="286"/>
      <c r="D597" s="287"/>
    </row>
    <row r="598" s="271" customFormat="1" customHeight="1" spans="1:4">
      <c r="A598" s="289" t="s">
        <v>508</v>
      </c>
      <c r="B598" s="286">
        <v>0</v>
      </c>
      <c r="C598" s="286"/>
      <c r="D598" s="287"/>
    </row>
    <row r="599" s="271" customFormat="1" customHeight="1" spans="1:4">
      <c r="A599" s="288" t="s">
        <v>509</v>
      </c>
      <c r="B599" s="286">
        <v>0</v>
      </c>
      <c r="C599" s="286">
        <f>SUM(C600:C602)</f>
        <v>0</v>
      </c>
      <c r="D599" s="287"/>
    </row>
    <row r="600" s="271" customFormat="1" customHeight="1" spans="1:4">
      <c r="A600" s="289" t="s">
        <v>510</v>
      </c>
      <c r="B600" s="286">
        <v>0</v>
      </c>
      <c r="C600" s="286">
        <v>0</v>
      </c>
      <c r="D600" s="287"/>
    </row>
    <row r="601" s="271" customFormat="1" customHeight="1" spans="1:4">
      <c r="A601" s="289" t="s">
        <v>511</v>
      </c>
      <c r="B601" s="286">
        <v>0</v>
      </c>
      <c r="C601" s="286">
        <v>0</v>
      </c>
      <c r="D601" s="287"/>
    </row>
    <row r="602" s="271" customFormat="1" customHeight="1" spans="1:4">
      <c r="A602" s="289" t="s">
        <v>512</v>
      </c>
      <c r="B602" s="286">
        <v>0</v>
      </c>
      <c r="C602" s="286">
        <v>0</v>
      </c>
      <c r="D602" s="287"/>
    </row>
    <row r="603" s="271" customFormat="1" customHeight="1" spans="1:4">
      <c r="A603" s="288" t="s">
        <v>513</v>
      </c>
      <c r="B603" s="286">
        <f>SUM(B604:B612)</f>
        <v>5378</v>
      </c>
      <c r="C603" s="286">
        <f>SUM(C604:C612)</f>
        <v>5275</v>
      </c>
      <c r="D603" s="287">
        <f t="shared" ref="D603:D609" si="39">C603/B603</f>
        <v>0.980847898847155</v>
      </c>
    </row>
    <row r="604" s="271" customFormat="1" customHeight="1" spans="1:4">
      <c r="A604" s="289" t="s">
        <v>514</v>
      </c>
      <c r="B604" s="286"/>
      <c r="C604" s="286"/>
      <c r="D604" s="287"/>
    </row>
    <row r="605" s="271" customFormat="1" customHeight="1" spans="1:4">
      <c r="A605" s="289" t="s">
        <v>515</v>
      </c>
      <c r="B605" s="286">
        <v>67</v>
      </c>
      <c r="C605" s="286">
        <v>67</v>
      </c>
      <c r="D605" s="287">
        <f t="shared" si="39"/>
        <v>1</v>
      </c>
    </row>
    <row r="606" s="271" customFormat="1" customHeight="1" spans="1:4">
      <c r="A606" s="289" t="s">
        <v>516</v>
      </c>
      <c r="B606" s="286">
        <v>1951</v>
      </c>
      <c r="C606" s="286">
        <v>1940</v>
      </c>
      <c r="D606" s="287">
        <f t="shared" si="39"/>
        <v>0.994361865709892</v>
      </c>
    </row>
    <row r="607" s="271" customFormat="1" customHeight="1" spans="1:4">
      <c r="A607" s="289" t="s">
        <v>517</v>
      </c>
      <c r="B607" s="286">
        <v>948</v>
      </c>
      <c r="C607" s="286">
        <v>887</v>
      </c>
      <c r="D607" s="287">
        <f t="shared" si="39"/>
        <v>0.935654008438819</v>
      </c>
    </row>
    <row r="608" s="271" customFormat="1" customHeight="1" spans="1:4">
      <c r="A608" s="289" t="s">
        <v>518</v>
      </c>
      <c r="B608" s="286">
        <v>367</v>
      </c>
      <c r="C608" s="286">
        <v>341</v>
      </c>
      <c r="D608" s="287">
        <f t="shared" si="39"/>
        <v>0.929155313351499</v>
      </c>
    </row>
    <row r="609" s="271" customFormat="1" customHeight="1" spans="1:4">
      <c r="A609" s="289" t="s">
        <v>519</v>
      </c>
      <c r="B609" s="286">
        <v>1886</v>
      </c>
      <c r="C609" s="286">
        <v>1870</v>
      </c>
      <c r="D609" s="287">
        <f t="shared" si="39"/>
        <v>0.991516436903499</v>
      </c>
    </row>
    <row r="610" s="271" customFormat="1" customHeight="1" spans="1:4">
      <c r="A610" s="289" t="s">
        <v>520</v>
      </c>
      <c r="B610" s="286">
        <v>0</v>
      </c>
      <c r="C610" s="286"/>
      <c r="D610" s="287"/>
    </row>
    <row r="611" s="271" customFormat="1" customHeight="1" spans="1:4">
      <c r="A611" s="289" t="s">
        <v>521</v>
      </c>
      <c r="B611" s="286">
        <v>0</v>
      </c>
      <c r="C611" s="286"/>
      <c r="D611" s="287"/>
    </row>
    <row r="612" s="271" customFormat="1" customHeight="1" spans="1:4">
      <c r="A612" s="289" t="s">
        <v>522</v>
      </c>
      <c r="B612" s="286">
        <v>159</v>
      </c>
      <c r="C612" s="286">
        <v>170</v>
      </c>
      <c r="D612" s="287">
        <f t="shared" ref="D612:D618" si="40">C612/B612</f>
        <v>1.06918238993711</v>
      </c>
    </row>
    <row r="613" s="271" customFormat="1" customHeight="1" spans="1:4">
      <c r="A613" s="288" t="s">
        <v>523</v>
      </c>
      <c r="B613" s="286">
        <f>SUM(B614:B621)</f>
        <v>3561</v>
      </c>
      <c r="C613" s="286">
        <f>SUM(C614:C621)</f>
        <v>3554</v>
      </c>
      <c r="D613" s="287">
        <f t="shared" si="40"/>
        <v>0.998034260039315</v>
      </c>
    </row>
    <row r="614" s="271" customFormat="1" customHeight="1" spans="1:4">
      <c r="A614" s="289" t="s">
        <v>524</v>
      </c>
      <c r="B614" s="286">
        <v>815</v>
      </c>
      <c r="C614" s="286">
        <v>815</v>
      </c>
      <c r="D614" s="287">
        <f t="shared" si="40"/>
        <v>1</v>
      </c>
    </row>
    <row r="615" s="271" customFormat="1" customHeight="1" spans="1:4">
      <c r="A615" s="289" t="s">
        <v>525</v>
      </c>
      <c r="B615" s="286">
        <v>97</v>
      </c>
      <c r="C615" s="286">
        <v>91</v>
      </c>
      <c r="D615" s="287">
        <f t="shared" si="40"/>
        <v>0.938144329896907</v>
      </c>
    </row>
    <row r="616" s="271" customFormat="1" customHeight="1" spans="1:4">
      <c r="A616" s="289" t="s">
        <v>526</v>
      </c>
      <c r="B616" s="286">
        <v>46</v>
      </c>
      <c r="C616" s="286">
        <v>46</v>
      </c>
      <c r="D616" s="287">
        <f t="shared" si="40"/>
        <v>1</v>
      </c>
    </row>
    <row r="617" s="271" customFormat="1" customHeight="1" spans="1:4">
      <c r="A617" s="289" t="s">
        <v>527</v>
      </c>
      <c r="B617" s="286">
        <v>890</v>
      </c>
      <c r="C617" s="286">
        <v>887</v>
      </c>
      <c r="D617" s="287">
        <f t="shared" si="40"/>
        <v>0.996629213483146</v>
      </c>
    </row>
    <row r="618" s="271" customFormat="1" customHeight="1" spans="1:4">
      <c r="A618" s="289" t="s">
        <v>528</v>
      </c>
      <c r="B618" s="286">
        <v>2</v>
      </c>
      <c r="C618" s="286">
        <v>2</v>
      </c>
      <c r="D618" s="287">
        <f t="shared" si="40"/>
        <v>1</v>
      </c>
    </row>
    <row r="619" s="271" customFormat="1" customHeight="1" spans="1:4">
      <c r="A619" s="289" t="s">
        <v>529</v>
      </c>
      <c r="B619" s="286">
        <v>0</v>
      </c>
      <c r="C619" s="286"/>
      <c r="D619" s="287"/>
    </row>
    <row r="620" s="271" customFormat="1" customHeight="1" spans="1:4">
      <c r="A620" s="289" t="s">
        <v>530</v>
      </c>
      <c r="B620" s="286">
        <v>0</v>
      </c>
      <c r="C620" s="286"/>
      <c r="D620" s="287"/>
    </row>
    <row r="621" s="271" customFormat="1" customHeight="1" spans="1:4">
      <c r="A621" s="289" t="s">
        <v>531</v>
      </c>
      <c r="B621" s="286">
        <v>1711</v>
      </c>
      <c r="C621" s="286">
        <v>1713</v>
      </c>
      <c r="D621" s="287">
        <f t="shared" ref="D621:D625" si="41">C621/B621</f>
        <v>1.00116890707189</v>
      </c>
    </row>
    <row r="622" s="271" customFormat="1" customHeight="1" spans="1:4">
      <c r="A622" s="288" t="s">
        <v>532</v>
      </c>
      <c r="B622" s="286">
        <f>SUM(B623:B628)</f>
        <v>19406</v>
      </c>
      <c r="C622" s="286">
        <f>SUM(C623:C628)</f>
        <v>19434</v>
      </c>
      <c r="D622" s="287">
        <f t="shared" si="41"/>
        <v>1.00144285272596</v>
      </c>
    </row>
    <row r="623" s="271" customFormat="1" customHeight="1" spans="1:4">
      <c r="A623" s="289" t="s">
        <v>533</v>
      </c>
      <c r="B623" s="286">
        <v>410</v>
      </c>
      <c r="C623" s="286">
        <v>417</v>
      </c>
      <c r="D623" s="287">
        <f t="shared" si="41"/>
        <v>1.01707317073171</v>
      </c>
    </row>
    <row r="624" s="271" customFormat="1" customHeight="1" spans="1:4">
      <c r="A624" s="289" t="s">
        <v>534</v>
      </c>
      <c r="B624" s="286">
        <v>15709</v>
      </c>
      <c r="C624" s="286">
        <v>15719</v>
      </c>
      <c r="D624" s="287">
        <f t="shared" si="41"/>
        <v>1.00063657775797</v>
      </c>
    </row>
    <row r="625" s="271" customFormat="1" customHeight="1" spans="1:4">
      <c r="A625" s="289" t="s">
        <v>535</v>
      </c>
      <c r="B625" s="286">
        <v>889</v>
      </c>
      <c r="C625" s="286">
        <v>908</v>
      </c>
      <c r="D625" s="287">
        <f t="shared" si="41"/>
        <v>1.02137232845894</v>
      </c>
    </row>
    <row r="626" s="271" customFormat="1" customHeight="1" spans="1:4">
      <c r="A626" s="289" t="s">
        <v>536</v>
      </c>
      <c r="B626" s="286">
        <v>0</v>
      </c>
      <c r="C626" s="286"/>
      <c r="D626" s="287"/>
    </row>
    <row r="627" s="271" customFormat="1" customHeight="1" spans="1:4">
      <c r="A627" s="289" t="s">
        <v>537</v>
      </c>
      <c r="B627" s="286">
        <v>75</v>
      </c>
      <c r="C627" s="286">
        <v>75</v>
      </c>
      <c r="D627" s="287">
        <f t="shared" ref="D627:D631" si="42">C627/B627</f>
        <v>1</v>
      </c>
    </row>
    <row r="628" s="271" customFormat="1" customHeight="1" spans="1:4">
      <c r="A628" s="289" t="s">
        <v>538</v>
      </c>
      <c r="B628" s="286">
        <v>2323</v>
      </c>
      <c r="C628" s="286">
        <v>2315</v>
      </c>
      <c r="D628" s="287">
        <f t="shared" si="42"/>
        <v>0.996556177356866</v>
      </c>
    </row>
    <row r="629" s="271" customFormat="1" customHeight="1" spans="1:4">
      <c r="A629" s="288" t="s">
        <v>539</v>
      </c>
      <c r="B629" s="286">
        <f>SUM(B630:B636)</f>
        <v>2031</v>
      </c>
      <c r="C629" s="286">
        <f>SUM(C630:C636)</f>
        <v>2036</v>
      </c>
      <c r="D629" s="287">
        <f t="shared" si="42"/>
        <v>1.00246184145741</v>
      </c>
    </row>
    <row r="630" s="271" customFormat="1" customHeight="1" spans="1:4">
      <c r="A630" s="289" t="s">
        <v>540</v>
      </c>
      <c r="B630" s="286">
        <v>163</v>
      </c>
      <c r="C630" s="286">
        <v>163</v>
      </c>
      <c r="D630" s="287">
        <f t="shared" si="42"/>
        <v>1</v>
      </c>
    </row>
    <row r="631" s="271" customFormat="1" customHeight="1" spans="1:4">
      <c r="A631" s="289" t="s">
        <v>541</v>
      </c>
      <c r="B631" s="286">
        <v>1487</v>
      </c>
      <c r="C631" s="286">
        <v>1492</v>
      </c>
      <c r="D631" s="287">
        <f t="shared" si="42"/>
        <v>1.00336247478144</v>
      </c>
    </row>
    <row r="632" s="271" customFormat="1" customHeight="1" spans="1:4">
      <c r="A632" s="289" t="s">
        <v>542</v>
      </c>
      <c r="B632" s="286">
        <v>0</v>
      </c>
      <c r="C632" s="286"/>
      <c r="D632" s="287"/>
    </row>
    <row r="633" s="271" customFormat="1" customHeight="1" spans="1:4">
      <c r="A633" s="289" t="s">
        <v>543</v>
      </c>
      <c r="B633" s="286">
        <v>0</v>
      </c>
      <c r="C633" s="286"/>
      <c r="D633" s="287"/>
    </row>
    <row r="634" s="271" customFormat="1" customHeight="1" spans="1:4">
      <c r="A634" s="289" t="s">
        <v>544</v>
      </c>
      <c r="B634" s="286">
        <v>381</v>
      </c>
      <c r="C634" s="286">
        <v>381</v>
      </c>
      <c r="D634" s="287">
        <f t="shared" ref="D634:D639" si="43">C634/B634</f>
        <v>1</v>
      </c>
    </row>
    <row r="635" s="271" customFormat="1" customHeight="1" spans="1:4">
      <c r="A635" s="289" t="s">
        <v>545</v>
      </c>
      <c r="B635" s="286">
        <v>0</v>
      </c>
      <c r="C635" s="286"/>
      <c r="D635" s="287"/>
    </row>
    <row r="636" s="271" customFormat="1" customHeight="1" spans="1:4">
      <c r="A636" s="289" t="s">
        <v>546</v>
      </c>
      <c r="B636" s="286">
        <v>0</v>
      </c>
      <c r="C636" s="286"/>
      <c r="D636" s="287"/>
    </row>
    <row r="637" s="271" customFormat="1" customHeight="1" spans="1:4">
      <c r="A637" s="288" t="s">
        <v>547</v>
      </c>
      <c r="B637" s="286">
        <f>SUM(B638:B645)</f>
        <v>3652</v>
      </c>
      <c r="C637" s="286">
        <f>SUM(C638:C645)</f>
        <v>3681</v>
      </c>
      <c r="D637" s="287">
        <f t="shared" si="43"/>
        <v>1.0079408543264</v>
      </c>
    </row>
    <row r="638" s="271" customFormat="1" customHeight="1" spans="1:4">
      <c r="A638" s="289" t="s">
        <v>112</v>
      </c>
      <c r="B638" s="286">
        <v>287</v>
      </c>
      <c r="C638" s="286">
        <v>290</v>
      </c>
      <c r="D638" s="287">
        <f t="shared" si="43"/>
        <v>1.01045296167247</v>
      </c>
    </row>
    <row r="639" s="271" customFormat="1" customHeight="1" spans="1:4">
      <c r="A639" s="289" t="s">
        <v>113</v>
      </c>
      <c r="B639" s="286">
        <v>2</v>
      </c>
      <c r="C639" s="286">
        <v>2</v>
      </c>
      <c r="D639" s="287">
        <f t="shared" si="43"/>
        <v>1</v>
      </c>
    </row>
    <row r="640" s="271" customFormat="1" customHeight="1" spans="1:4">
      <c r="A640" s="289" t="s">
        <v>114</v>
      </c>
      <c r="B640" s="286">
        <v>0</v>
      </c>
      <c r="C640" s="286"/>
      <c r="D640" s="287"/>
    </row>
    <row r="641" s="271" customFormat="1" customHeight="1" spans="1:4">
      <c r="A641" s="289" t="s">
        <v>548</v>
      </c>
      <c r="B641" s="286">
        <v>433</v>
      </c>
      <c r="C641" s="286">
        <v>434</v>
      </c>
      <c r="D641" s="287">
        <f t="shared" ref="D641:D648" si="44">C641/B641</f>
        <v>1.00230946882217</v>
      </c>
    </row>
    <row r="642" s="271" customFormat="1" customHeight="1" spans="1:4">
      <c r="A642" s="289" t="s">
        <v>549</v>
      </c>
      <c r="B642" s="286">
        <v>743</v>
      </c>
      <c r="C642" s="286">
        <v>740</v>
      </c>
      <c r="D642" s="287">
        <f t="shared" si="44"/>
        <v>0.995962314939435</v>
      </c>
    </row>
    <row r="643" s="271" customFormat="1" customHeight="1" spans="1:4">
      <c r="A643" s="289" t="s">
        <v>550</v>
      </c>
      <c r="B643" s="286"/>
      <c r="C643" s="286"/>
      <c r="D643" s="287"/>
    </row>
    <row r="644" s="271" customFormat="1" customHeight="1" spans="1:4">
      <c r="A644" s="289" t="s">
        <v>551</v>
      </c>
      <c r="B644" s="286">
        <v>1438</v>
      </c>
      <c r="C644" s="286">
        <v>1422</v>
      </c>
      <c r="D644" s="287">
        <f t="shared" si="44"/>
        <v>0.988873435326843</v>
      </c>
    </row>
    <row r="645" s="271" customFormat="1" customHeight="1" spans="1:4">
      <c r="A645" s="289" t="s">
        <v>552</v>
      </c>
      <c r="B645" s="286">
        <v>749</v>
      </c>
      <c r="C645" s="286">
        <v>793</v>
      </c>
      <c r="D645" s="287">
        <f t="shared" si="44"/>
        <v>1.05874499332443</v>
      </c>
    </row>
    <row r="646" s="271" customFormat="1" customHeight="1" spans="1:4">
      <c r="A646" s="288" t="s">
        <v>553</v>
      </c>
      <c r="B646" s="286">
        <f>SUM(B647:B651)</f>
        <v>241</v>
      </c>
      <c r="C646" s="286">
        <f>SUM(C647:C651)</f>
        <v>242</v>
      </c>
      <c r="D646" s="287">
        <f t="shared" si="44"/>
        <v>1.00414937759336</v>
      </c>
    </row>
    <row r="647" s="271" customFormat="1" customHeight="1" spans="1:4">
      <c r="A647" s="289" t="s">
        <v>112</v>
      </c>
      <c r="B647" s="286">
        <v>217</v>
      </c>
      <c r="C647" s="286">
        <v>219</v>
      </c>
      <c r="D647" s="287">
        <f t="shared" si="44"/>
        <v>1.00921658986175</v>
      </c>
    </row>
    <row r="648" s="271" customFormat="1" customHeight="1" spans="1:4">
      <c r="A648" s="289" t="s">
        <v>113</v>
      </c>
      <c r="B648" s="286">
        <v>24</v>
      </c>
      <c r="C648" s="286">
        <v>23</v>
      </c>
      <c r="D648" s="287">
        <f t="shared" si="44"/>
        <v>0.958333333333333</v>
      </c>
    </row>
    <row r="649" s="271" customFormat="1" customHeight="1" spans="1:4">
      <c r="A649" s="289" t="s">
        <v>114</v>
      </c>
      <c r="B649" s="286">
        <v>0</v>
      </c>
      <c r="C649" s="286"/>
      <c r="D649" s="287"/>
    </row>
    <row r="650" s="271" customFormat="1" customHeight="1" spans="1:4">
      <c r="A650" s="289" t="s">
        <v>121</v>
      </c>
      <c r="B650" s="286">
        <v>0</v>
      </c>
      <c r="C650" s="286"/>
      <c r="D650" s="287"/>
    </row>
    <row r="651" s="271" customFormat="1" customHeight="1" spans="1:4">
      <c r="A651" s="289" t="s">
        <v>554</v>
      </c>
      <c r="B651" s="286">
        <v>0</v>
      </c>
      <c r="C651" s="286">
        <v>0</v>
      </c>
      <c r="D651" s="287"/>
    </row>
    <row r="652" s="271" customFormat="1" customHeight="1" spans="1:4">
      <c r="A652" s="288" t="s">
        <v>555</v>
      </c>
      <c r="B652" s="286">
        <f>SUM(B653:B654)</f>
        <v>3398</v>
      </c>
      <c r="C652" s="286">
        <f>SUM(C653:C654)</f>
        <v>3302</v>
      </c>
      <c r="D652" s="287">
        <f t="shared" ref="D652:D656" si="45">C652/B652</f>
        <v>0.971748087110065</v>
      </c>
    </row>
    <row r="653" s="271" customFormat="1" customHeight="1" spans="1:4">
      <c r="A653" s="289" t="s">
        <v>556</v>
      </c>
      <c r="B653" s="286">
        <v>3398</v>
      </c>
      <c r="C653" s="286">
        <v>3302</v>
      </c>
      <c r="D653" s="287">
        <f t="shared" si="45"/>
        <v>0.971748087110065</v>
      </c>
    </row>
    <row r="654" s="271" customFormat="1" customHeight="1" spans="1:4">
      <c r="A654" s="289" t="s">
        <v>557</v>
      </c>
      <c r="B654" s="286">
        <v>0</v>
      </c>
      <c r="C654" s="286"/>
      <c r="D654" s="287"/>
    </row>
    <row r="655" s="271" customFormat="1" customHeight="1" spans="1:4">
      <c r="A655" s="288" t="s">
        <v>558</v>
      </c>
      <c r="B655" s="286">
        <f>SUM(B656:B657)</f>
        <v>670</v>
      </c>
      <c r="C655" s="286">
        <f>SUM(C656:C657)</f>
        <v>666</v>
      </c>
      <c r="D655" s="287">
        <f t="shared" si="45"/>
        <v>0.994029850746269</v>
      </c>
    </row>
    <row r="656" s="271" customFormat="1" customHeight="1" spans="1:4">
      <c r="A656" s="289" t="s">
        <v>559</v>
      </c>
      <c r="B656" s="286"/>
      <c r="C656" s="286"/>
      <c r="D656" s="287"/>
    </row>
    <row r="657" s="271" customFormat="1" customHeight="1" spans="1:4">
      <c r="A657" s="289" t="s">
        <v>560</v>
      </c>
      <c r="B657" s="286">
        <v>670</v>
      </c>
      <c r="C657" s="286">
        <v>666</v>
      </c>
      <c r="D657" s="287">
        <f t="shared" ref="D657:D659" si="46">C657/B657</f>
        <v>0.994029850746269</v>
      </c>
    </row>
    <row r="658" s="271" customFormat="1" customHeight="1" spans="1:4">
      <c r="A658" s="288" t="s">
        <v>561</v>
      </c>
      <c r="B658" s="286">
        <f>SUM(B659:B660)</f>
        <v>148</v>
      </c>
      <c r="C658" s="286">
        <f>SUM(C659:C660)</f>
        <v>148</v>
      </c>
      <c r="D658" s="287">
        <f t="shared" si="46"/>
        <v>1</v>
      </c>
    </row>
    <row r="659" s="271" customFormat="1" customHeight="1" spans="1:4">
      <c r="A659" s="289" t="s">
        <v>562</v>
      </c>
      <c r="B659" s="286">
        <v>148</v>
      </c>
      <c r="C659" s="286">
        <v>148</v>
      </c>
      <c r="D659" s="287">
        <f t="shared" si="46"/>
        <v>1</v>
      </c>
    </row>
    <row r="660" s="271" customFormat="1" customHeight="1" spans="1:4">
      <c r="A660" s="289" t="s">
        <v>563</v>
      </c>
      <c r="B660" s="286">
        <v>0</v>
      </c>
      <c r="C660" s="286">
        <v>0</v>
      </c>
      <c r="D660" s="287"/>
    </row>
    <row r="661" s="271" customFormat="1" customHeight="1" spans="1:4">
      <c r="A661" s="288" t="s">
        <v>564</v>
      </c>
      <c r="B661" s="286">
        <v>0</v>
      </c>
      <c r="C661" s="286">
        <f>SUM(C662:C663)</f>
        <v>0</v>
      </c>
      <c r="D661" s="287"/>
    </row>
    <row r="662" s="271" customFormat="1" customHeight="1" spans="1:4">
      <c r="A662" s="289" t="s">
        <v>565</v>
      </c>
      <c r="B662" s="286">
        <v>0</v>
      </c>
      <c r="C662" s="286">
        <v>0</v>
      </c>
      <c r="D662" s="287"/>
    </row>
    <row r="663" s="271" customFormat="1" customHeight="1" spans="1:4">
      <c r="A663" s="289" t="s">
        <v>566</v>
      </c>
      <c r="B663" s="286">
        <v>0</v>
      </c>
      <c r="C663" s="286">
        <v>0</v>
      </c>
      <c r="D663" s="287"/>
    </row>
    <row r="664" s="271" customFormat="1" customHeight="1" spans="1:4">
      <c r="A664" s="288" t="s">
        <v>567</v>
      </c>
      <c r="B664" s="286">
        <f>SUM(B665:B666)</f>
        <v>69</v>
      </c>
      <c r="C664" s="286">
        <f>SUM(C665:C666)</f>
        <v>69</v>
      </c>
      <c r="D664" s="287">
        <f t="shared" ref="D664:D669" si="47">C664/B664</f>
        <v>1</v>
      </c>
    </row>
    <row r="665" s="271" customFormat="1" customHeight="1" spans="1:4">
      <c r="A665" s="289" t="s">
        <v>568</v>
      </c>
      <c r="B665" s="286">
        <v>68</v>
      </c>
      <c r="C665" s="286">
        <v>68</v>
      </c>
      <c r="D665" s="287">
        <f t="shared" si="47"/>
        <v>1</v>
      </c>
    </row>
    <row r="666" s="271" customFormat="1" customHeight="1" spans="1:4">
      <c r="A666" s="289" t="s">
        <v>569</v>
      </c>
      <c r="B666" s="286">
        <v>1</v>
      </c>
      <c r="C666" s="286">
        <v>1</v>
      </c>
      <c r="D666" s="287">
        <f t="shared" si="47"/>
        <v>1</v>
      </c>
    </row>
    <row r="667" s="271" customFormat="1" customHeight="1" spans="1:4">
      <c r="A667" s="288" t="s">
        <v>570</v>
      </c>
      <c r="B667" s="286">
        <f>SUM(B668:B670)</f>
        <v>3297</v>
      </c>
      <c r="C667" s="286">
        <f>SUM(C668:C670)</f>
        <v>3297</v>
      </c>
      <c r="D667" s="287">
        <f t="shared" si="47"/>
        <v>1</v>
      </c>
    </row>
    <row r="668" s="271" customFormat="1" customHeight="1" spans="1:4">
      <c r="A668" s="289" t="s">
        <v>571</v>
      </c>
      <c r="B668" s="286">
        <v>2034</v>
      </c>
      <c r="C668" s="286">
        <v>2034</v>
      </c>
      <c r="D668" s="287">
        <f t="shared" si="47"/>
        <v>1</v>
      </c>
    </row>
    <row r="669" s="271" customFormat="1" customHeight="1" spans="1:4">
      <c r="A669" s="289" t="s">
        <v>572</v>
      </c>
      <c r="B669" s="286">
        <v>1263</v>
      </c>
      <c r="C669" s="286">
        <v>1263</v>
      </c>
      <c r="D669" s="287">
        <f t="shared" si="47"/>
        <v>1</v>
      </c>
    </row>
    <row r="670" s="271" customFormat="1" customHeight="1" spans="1:4">
      <c r="A670" s="289" t="s">
        <v>573</v>
      </c>
      <c r="B670" s="286">
        <v>0</v>
      </c>
      <c r="C670" s="286">
        <v>0</v>
      </c>
      <c r="D670" s="287"/>
    </row>
    <row r="671" s="271" customFormat="1" customHeight="1" spans="1:4">
      <c r="A671" s="288" t="s">
        <v>574</v>
      </c>
      <c r="B671" s="286">
        <v>0</v>
      </c>
      <c r="C671" s="286">
        <f>SUM(C672:C674)</f>
        <v>0</v>
      </c>
      <c r="D671" s="287"/>
    </row>
    <row r="672" s="271" customFormat="1" customHeight="1" spans="1:4">
      <c r="A672" s="289" t="s">
        <v>575</v>
      </c>
      <c r="B672" s="286">
        <v>0</v>
      </c>
      <c r="C672" s="286">
        <v>0</v>
      </c>
      <c r="D672" s="287"/>
    </row>
    <row r="673" s="271" customFormat="1" customHeight="1" spans="1:4">
      <c r="A673" s="289" t="s">
        <v>576</v>
      </c>
      <c r="B673" s="286">
        <v>0</v>
      </c>
      <c r="C673" s="286">
        <v>0</v>
      </c>
      <c r="D673" s="287"/>
    </row>
    <row r="674" s="271" customFormat="1" customHeight="1" spans="1:4">
      <c r="A674" s="289" t="s">
        <v>577</v>
      </c>
      <c r="B674" s="286">
        <v>0</v>
      </c>
      <c r="C674" s="286">
        <v>0</v>
      </c>
      <c r="D674" s="287"/>
    </row>
    <row r="675" s="271" customFormat="1" customHeight="1" spans="1:4">
      <c r="A675" s="288" t="s">
        <v>578</v>
      </c>
      <c r="B675" s="286">
        <f>SUM(B676:B682)</f>
        <v>1583</v>
      </c>
      <c r="C675" s="286">
        <f>SUM(C676:C682)</f>
        <v>1606</v>
      </c>
      <c r="D675" s="287">
        <f t="shared" ref="D675:D679" si="48">C675/B675</f>
        <v>1.01452937460518</v>
      </c>
    </row>
    <row r="676" s="271" customFormat="1" customHeight="1" spans="1:4">
      <c r="A676" s="289" t="s">
        <v>112</v>
      </c>
      <c r="B676" s="286">
        <v>319</v>
      </c>
      <c r="C676" s="286">
        <v>322</v>
      </c>
      <c r="D676" s="287">
        <f t="shared" si="48"/>
        <v>1.00940438871473</v>
      </c>
    </row>
    <row r="677" s="271" customFormat="1" customHeight="1" spans="1:4">
      <c r="A677" s="289" t="s">
        <v>113</v>
      </c>
      <c r="B677" s="286">
        <v>15</v>
      </c>
      <c r="C677" s="286">
        <v>16</v>
      </c>
      <c r="D677" s="287">
        <f t="shared" si="48"/>
        <v>1.06666666666667</v>
      </c>
    </row>
    <row r="678" s="271" customFormat="1" customHeight="1" spans="1:4">
      <c r="A678" s="289" t="s">
        <v>114</v>
      </c>
      <c r="B678" s="286">
        <v>0</v>
      </c>
      <c r="C678" s="286"/>
      <c r="D678" s="287"/>
    </row>
    <row r="679" s="271" customFormat="1" customHeight="1" spans="1:4">
      <c r="A679" s="289" t="s">
        <v>579</v>
      </c>
      <c r="B679" s="286">
        <v>472</v>
      </c>
      <c r="C679" s="286">
        <v>479</v>
      </c>
      <c r="D679" s="287">
        <f t="shared" si="48"/>
        <v>1.01483050847458</v>
      </c>
    </row>
    <row r="680" s="271" customFormat="1" customHeight="1" spans="1:4">
      <c r="A680" s="289" t="s">
        <v>152</v>
      </c>
      <c r="B680" s="286"/>
      <c r="C680" s="286"/>
      <c r="D680" s="287"/>
    </row>
    <row r="681" s="271" customFormat="1" customHeight="1" spans="1:4">
      <c r="A681" s="289" t="s">
        <v>580</v>
      </c>
      <c r="B681" s="286">
        <v>0</v>
      </c>
      <c r="C681" s="286"/>
      <c r="D681" s="287"/>
    </row>
    <row r="682" s="271" customFormat="1" customHeight="1" spans="1:4">
      <c r="A682" s="289" t="s">
        <v>121</v>
      </c>
      <c r="B682" s="286">
        <v>777</v>
      </c>
      <c r="C682" s="286">
        <v>789</v>
      </c>
      <c r="D682" s="287">
        <f>C682/B682</f>
        <v>1.01544401544402</v>
      </c>
    </row>
    <row r="683" s="271" customFormat="1" customHeight="1" spans="1:4">
      <c r="A683" s="289" t="s">
        <v>581</v>
      </c>
      <c r="B683" s="286">
        <v>279</v>
      </c>
      <c r="C683" s="286">
        <v>290</v>
      </c>
      <c r="D683" s="287">
        <f>C682/B683</f>
        <v>2.82795698924731</v>
      </c>
    </row>
    <row r="684" s="271" customFormat="1" customHeight="1" spans="1:4">
      <c r="A684" s="288" t="s">
        <v>582</v>
      </c>
      <c r="B684" s="271">
        <v>0</v>
      </c>
      <c r="D684" s="287"/>
    </row>
    <row r="685" s="271" customFormat="1" customHeight="1" spans="1:4">
      <c r="A685" s="289" t="s">
        <v>583</v>
      </c>
      <c r="B685" s="286">
        <v>0</v>
      </c>
      <c r="C685" s="286">
        <v>0</v>
      </c>
      <c r="D685" s="287"/>
    </row>
    <row r="686" s="271" customFormat="1" customHeight="1" spans="1:4">
      <c r="A686" s="289" t="s">
        <v>584</v>
      </c>
      <c r="B686" s="286">
        <v>0</v>
      </c>
      <c r="C686" s="286">
        <v>0</v>
      </c>
      <c r="D686" s="287"/>
    </row>
    <row r="687" s="271" customFormat="1" customHeight="1" spans="1:4">
      <c r="A687" s="288" t="s">
        <v>585</v>
      </c>
      <c r="B687" s="286">
        <v>0</v>
      </c>
      <c r="C687" s="286">
        <f>C688</f>
        <v>0</v>
      </c>
      <c r="D687" s="287"/>
    </row>
    <row r="688" s="271" customFormat="1" customHeight="1" spans="1:4">
      <c r="A688" s="289" t="s">
        <v>586</v>
      </c>
      <c r="B688" s="286">
        <v>0</v>
      </c>
      <c r="C688" s="286">
        <v>0</v>
      </c>
      <c r="D688" s="287"/>
    </row>
    <row r="689" s="271" customFormat="1" customHeight="1" spans="1:4">
      <c r="A689" s="288" t="s">
        <v>84</v>
      </c>
      <c r="B689" s="286">
        <f>SUM(B690,B695,B710,B714,B726,B730,B735,B739,B743,B746,B755,B757,B763)</f>
        <v>49900</v>
      </c>
      <c r="C689" s="286">
        <f>SUM(C690,C695,C710,C714,C726,C730,C735,C739,C743,C746,C755,C757,C763)</f>
        <v>50215</v>
      </c>
      <c r="D689" s="287">
        <f t="shared" ref="D689:D692" si="49">C689/B689</f>
        <v>1.0063126252505</v>
      </c>
    </row>
    <row r="690" s="271" customFormat="1" customHeight="1" spans="1:4">
      <c r="A690" s="288" t="s">
        <v>587</v>
      </c>
      <c r="B690" s="286">
        <f>SUM(B691:B694)</f>
        <v>1359</v>
      </c>
      <c r="C690" s="286">
        <f>SUM(C691:C694)</f>
        <v>1368</v>
      </c>
      <c r="D690" s="287">
        <f t="shared" si="49"/>
        <v>1.00662251655629</v>
      </c>
    </row>
    <row r="691" s="271" customFormat="1" customHeight="1" spans="1:4">
      <c r="A691" s="289" t="s">
        <v>112</v>
      </c>
      <c r="B691" s="286">
        <v>1092</v>
      </c>
      <c r="C691" s="286">
        <v>1100</v>
      </c>
      <c r="D691" s="287">
        <f t="shared" si="49"/>
        <v>1.00732600732601</v>
      </c>
    </row>
    <row r="692" s="271" customFormat="1" customHeight="1" spans="1:4">
      <c r="A692" s="289" t="s">
        <v>113</v>
      </c>
      <c r="B692" s="286"/>
      <c r="C692" s="286"/>
      <c r="D692" s="287"/>
    </row>
    <row r="693" s="271" customFormat="1" customHeight="1" spans="1:4">
      <c r="A693" s="289" t="s">
        <v>114</v>
      </c>
      <c r="B693" s="286">
        <v>47</v>
      </c>
      <c r="C693" s="286">
        <v>47</v>
      </c>
      <c r="D693" s="287">
        <f>C693/B693</f>
        <v>1</v>
      </c>
    </row>
    <row r="694" s="271" customFormat="1" customHeight="1" spans="1:4">
      <c r="A694" s="289" t="s">
        <v>588</v>
      </c>
      <c r="B694" s="286">
        <v>220</v>
      </c>
      <c r="C694" s="286">
        <v>221</v>
      </c>
      <c r="D694" s="287">
        <f t="shared" ref="D694:D697" si="50">C694/B694</f>
        <v>1.00454545454545</v>
      </c>
    </row>
    <row r="695" s="271" customFormat="1" customHeight="1" spans="1:4">
      <c r="A695" s="288" t="s">
        <v>589</v>
      </c>
      <c r="B695" s="286">
        <f>SUM(B696:B709)</f>
        <v>744</v>
      </c>
      <c r="C695" s="286">
        <f>SUM(C696:C709)</f>
        <v>746</v>
      </c>
      <c r="D695" s="287">
        <f t="shared" si="50"/>
        <v>1.00268817204301</v>
      </c>
    </row>
    <row r="696" s="271" customFormat="1" customHeight="1" spans="1:4">
      <c r="A696" s="289" t="s">
        <v>590</v>
      </c>
      <c r="B696" s="286">
        <v>65</v>
      </c>
      <c r="C696" s="286">
        <v>71</v>
      </c>
      <c r="D696" s="287">
        <f t="shared" si="50"/>
        <v>1.09230769230769</v>
      </c>
    </row>
    <row r="697" s="271" customFormat="1" customHeight="1" spans="1:4">
      <c r="A697" s="289" t="s">
        <v>591</v>
      </c>
      <c r="B697" s="286">
        <v>266</v>
      </c>
      <c r="C697" s="286">
        <v>264</v>
      </c>
      <c r="D697" s="287">
        <f t="shared" si="50"/>
        <v>0.992481203007519</v>
      </c>
    </row>
    <row r="698" s="271" customFormat="1" customHeight="1" spans="1:4">
      <c r="A698" s="289" t="s">
        <v>592</v>
      </c>
      <c r="B698" s="286">
        <v>0</v>
      </c>
      <c r="C698" s="286"/>
      <c r="D698" s="287"/>
    </row>
    <row r="699" s="271" customFormat="1" customHeight="1" spans="1:4">
      <c r="A699" s="289" t="s">
        <v>593</v>
      </c>
      <c r="B699" s="286">
        <v>0</v>
      </c>
      <c r="C699" s="286"/>
      <c r="D699" s="287"/>
    </row>
    <row r="700" s="271" customFormat="1" customHeight="1" spans="1:4">
      <c r="A700" s="289" t="s">
        <v>594</v>
      </c>
      <c r="B700" s="286">
        <v>0</v>
      </c>
      <c r="C700" s="286"/>
      <c r="D700" s="287"/>
    </row>
    <row r="701" s="271" customFormat="1" customHeight="1" spans="1:4">
      <c r="A701" s="289" t="s">
        <v>595</v>
      </c>
      <c r="B701" s="286">
        <v>234</v>
      </c>
      <c r="C701" s="286">
        <v>232</v>
      </c>
      <c r="D701" s="287">
        <f>C701/B701</f>
        <v>0.991452991452991</v>
      </c>
    </row>
    <row r="702" s="271" customFormat="1" customHeight="1" spans="1:4">
      <c r="A702" s="289" t="s">
        <v>596</v>
      </c>
      <c r="B702" s="286">
        <v>0</v>
      </c>
      <c r="C702" s="286"/>
      <c r="D702" s="287"/>
    </row>
    <row r="703" s="271" customFormat="1" customHeight="1" spans="1:4">
      <c r="A703" s="289" t="s">
        <v>597</v>
      </c>
      <c r="B703" s="286">
        <v>59</v>
      </c>
      <c r="C703" s="286">
        <v>59</v>
      </c>
      <c r="D703" s="287">
        <f>C703/B703</f>
        <v>1</v>
      </c>
    </row>
    <row r="704" s="271" customFormat="1" customHeight="1" spans="1:4">
      <c r="A704" s="289" t="s">
        <v>598</v>
      </c>
      <c r="B704" s="286">
        <v>0</v>
      </c>
      <c r="C704" s="286"/>
      <c r="D704" s="287"/>
    </row>
    <row r="705" s="271" customFormat="1" customHeight="1" spans="1:4">
      <c r="A705" s="289" t="s">
        <v>599</v>
      </c>
      <c r="B705" s="286">
        <v>0</v>
      </c>
      <c r="C705" s="286"/>
      <c r="D705" s="287"/>
    </row>
    <row r="706" s="271" customFormat="1" customHeight="1" spans="1:4">
      <c r="A706" s="289" t="s">
        <v>600</v>
      </c>
      <c r="B706" s="286">
        <v>0</v>
      </c>
      <c r="C706" s="286"/>
      <c r="D706" s="287"/>
    </row>
    <row r="707" s="271" customFormat="1" customHeight="1" spans="1:4">
      <c r="A707" s="289" t="s">
        <v>601</v>
      </c>
      <c r="B707" s="286">
        <v>0</v>
      </c>
      <c r="C707" s="286"/>
      <c r="D707" s="287"/>
    </row>
    <row r="708" s="271" customFormat="1" customHeight="1" spans="1:4">
      <c r="A708" s="289" t="s">
        <v>602</v>
      </c>
      <c r="B708" s="286">
        <v>0</v>
      </c>
      <c r="C708" s="286"/>
      <c r="D708" s="287"/>
    </row>
    <row r="709" s="271" customFormat="1" customHeight="1" spans="1:4">
      <c r="A709" s="289" t="s">
        <v>603</v>
      </c>
      <c r="B709" s="286">
        <v>120</v>
      </c>
      <c r="C709" s="286">
        <v>120</v>
      </c>
      <c r="D709" s="287">
        <f t="shared" ref="D709:D711" si="51">C709/B709</f>
        <v>1</v>
      </c>
    </row>
    <row r="710" s="271" customFormat="1" customHeight="1" spans="1:4">
      <c r="A710" s="288" t="s">
        <v>604</v>
      </c>
      <c r="B710" s="286">
        <f>SUM(B711:B713)</f>
        <v>3642</v>
      </c>
      <c r="C710" s="286">
        <f>SUM(C711:C713)</f>
        <v>3714</v>
      </c>
      <c r="D710" s="287">
        <f t="shared" si="51"/>
        <v>1.01976935749588</v>
      </c>
    </row>
    <row r="711" s="271" customFormat="1" customHeight="1" spans="1:4">
      <c r="A711" s="289" t="s">
        <v>605</v>
      </c>
      <c r="B711" s="286">
        <v>3166</v>
      </c>
      <c r="C711" s="286">
        <v>3237</v>
      </c>
      <c r="D711" s="287">
        <f t="shared" si="51"/>
        <v>1.02242577384713</v>
      </c>
    </row>
    <row r="712" s="271" customFormat="1" customHeight="1" spans="1:4">
      <c r="A712" s="289" t="s">
        <v>606</v>
      </c>
      <c r="B712" s="286">
        <v>0</v>
      </c>
      <c r="C712" s="286"/>
      <c r="D712" s="287"/>
    </row>
    <row r="713" s="271" customFormat="1" customHeight="1" spans="1:4">
      <c r="A713" s="289" t="s">
        <v>607</v>
      </c>
      <c r="B713" s="286">
        <v>476</v>
      </c>
      <c r="C713" s="286">
        <v>477</v>
      </c>
      <c r="D713" s="287">
        <f t="shared" ref="D713:D717" si="52">C713/B713</f>
        <v>1.00210084033613</v>
      </c>
    </row>
    <row r="714" s="271" customFormat="1" customHeight="1" spans="1:4">
      <c r="A714" s="288" t="s">
        <v>608</v>
      </c>
      <c r="B714" s="286">
        <f>SUM(B715:B725)</f>
        <v>13813</v>
      </c>
      <c r="C714" s="286">
        <f>SUM(C715:C725)</f>
        <v>13929</v>
      </c>
      <c r="D714" s="287">
        <f t="shared" si="52"/>
        <v>1.00839788604937</v>
      </c>
    </row>
    <row r="715" s="271" customFormat="1" customHeight="1" spans="1:4">
      <c r="A715" s="289" t="s">
        <v>609</v>
      </c>
      <c r="B715" s="286">
        <v>1662</v>
      </c>
      <c r="C715" s="286">
        <v>1724</v>
      </c>
      <c r="D715" s="287">
        <f t="shared" si="52"/>
        <v>1.03730445246691</v>
      </c>
    </row>
    <row r="716" s="271" customFormat="1" customHeight="1" spans="1:4">
      <c r="A716" s="289" t="s">
        <v>610</v>
      </c>
      <c r="B716" s="286">
        <v>1045</v>
      </c>
      <c r="C716" s="286">
        <v>1055</v>
      </c>
      <c r="D716" s="287">
        <f t="shared" si="52"/>
        <v>1.00956937799043</v>
      </c>
    </row>
    <row r="717" s="271" customFormat="1" customHeight="1" spans="1:4">
      <c r="A717" s="289" t="s">
        <v>611</v>
      </c>
      <c r="B717" s="286">
        <v>831</v>
      </c>
      <c r="C717" s="286">
        <v>829</v>
      </c>
      <c r="D717" s="287">
        <f t="shared" si="52"/>
        <v>0.997593261131167</v>
      </c>
    </row>
    <row r="718" s="271" customFormat="1" customHeight="1" spans="1:4">
      <c r="A718" s="289" t="s">
        <v>612</v>
      </c>
      <c r="B718" s="286">
        <v>0</v>
      </c>
      <c r="C718" s="286"/>
      <c r="D718" s="287"/>
    </row>
    <row r="719" s="271" customFormat="1" customHeight="1" spans="1:4">
      <c r="A719" s="289" t="s">
        <v>613</v>
      </c>
      <c r="B719" s="286">
        <v>30</v>
      </c>
      <c r="C719" s="286">
        <v>30</v>
      </c>
      <c r="D719" s="287">
        <f t="shared" ref="D719:D729" si="53">C719/B719</f>
        <v>1</v>
      </c>
    </row>
    <row r="720" s="271" customFormat="1" customHeight="1" spans="1:4">
      <c r="A720" s="289" t="s">
        <v>614</v>
      </c>
      <c r="B720" s="286">
        <v>0</v>
      </c>
      <c r="C720" s="286"/>
      <c r="D720" s="287"/>
    </row>
    <row r="721" s="271" customFormat="1" customHeight="1" spans="1:4">
      <c r="A721" s="289" t="s">
        <v>615</v>
      </c>
      <c r="B721" s="286">
        <v>916</v>
      </c>
      <c r="C721" s="286">
        <v>947</v>
      </c>
      <c r="D721" s="287">
        <f t="shared" si="53"/>
        <v>1.03384279475983</v>
      </c>
    </row>
    <row r="722" s="271" customFormat="1" customHeight="1" spans="1:4">
      <c r="A722" s="289" t="s">
        <v>616</v>
      </c>
      <c r="B722" s="286">
        <v>2918</v>
      </c>
      <c r="C722" s="286">
        <v>2919</v>
      </c>
      <c r="D722" s="287">
        <f t="shared" si="53"/>
        <v>1.00034270047978</v>
      </c>
    </row>
    <row r="723" s="271" customFormat="1" customHeight="1" spans="1:4">
      <c r="A723" s="289" t="s">
        <v>617</v>
      </c>
      <c r="B723" s="286">
        <v>1111</v>
      </c>
      <c r="C723" s="286">
        <v>1124</v>
      </c>
      <c r="D723" s="287">
        <f t="shared" si="53"/>
        <v>1.01170117011701</v>
      </c>
    </row>
    <row r="724" s="271" customFormat="1" customHeight="1" spans="1:4">
      <c r="A724" s="289" t="s">
        <v>618</v>
      </c>
      <c r="B724" s="286">
        <v>4692</v>
      </c>
      <c r="C724" s="286">
        <v>4693</v>
      </c>
      <c r="D724" s="287">
        <f t="shared" si="53"/>
        <v>1.00021312872975</v>
      </c>
    </row>
    <row r="725" s="271" customFormat="1" customHeight="1" spans="1:4">
      <c r="A725" s="289" t="s">
        <v>619</v>
      </c>
      <c r="B725" s="286">
        <v>608</v>
      </c>
      <c r="C725" s="286">
        <v>608</v>
      </c>
      <c r="D725" s="287">
        <f t="shared" si="53"/>
        <v>1</v>
      </c>
    </row>
    <row r="726" s="271" customFormat="1" customHeight="1" spans="1:4">
      <c r="A726" s="288" t="s">
        <v>620</v>
      </c>
      <c r="B726" s="286">
        <f>SUM(B727:B729)</f>
        <v>2360</v>
      </c>
      <c r="C726" s="286">
        <f>SUM(C727:C729)</f>
        <v>2364</v>
      </c>
      <c r="D726" s="287">
        <f t="shared" si="53"/>
        <v>1.00169491525424</v>
      </c>
    </row>
    <row r="727" s="271" customFormat="1" customHeight="1" spans="1:4">
      <c r="A727" s="289" t="s">
        <v>621</v>
      </c>
      <c r="B727" s="286">
        <v>0</v>
      </c>
      <c r="C727" s="286">
        <v>0</v>
      </c>
      <c r="D727" s="287"/>
    </row>
    <row r="728" s="271" customFormat="1" customHeight="1" spans="1:4">
      <c r="A728" s="289" t="s">
        <v>622</v>
      </c>
      <c r="B728" s="286">
        <v>2360</v>
      </c>
      <c r="C728" s="286">
        <v>2364</v>
      </c>
      <c r="D728" s="287">
        <f t="shared" ref="D728:D737" si="54">C728/B728</f>
        <v>1.00169491525424</v>
      </c>
    </row>
    <row r="729" s="271" customFormat="1" customHeight="1" spans="1:4">
      <c r="A729" s="289" t="s">
        <v>623</v>
      </c>
      <c r="B729" s="286"/>
      <c r="C729" s="286"/>
      <c r="D729" s="287"/>
    </row>
    <row r="730" s="271" customFormat="1" customHeight="1" spans="1:4">
      <c r="A730" s="288" t="s">
        <v>624</v>
      </c>
      <c r="B730" s="286">
        <f>SUM(B731:B734)</f>
        <v>14707</v>
      </c>
      <c r="C730" s="286">
        <f>SUM(C731:C734)</f>
        <v>14810</v>
      </c>
      <c r="D730" s="287">
        <f t="shared" si="54"/>
        <v>1.00700346773645</v>
      </c>
    </row>
    <row r="731" s="271" customFormat="1" customHeight="1" spans="1:4">
      <c r="A731" s="289" t="s">
        <v>625</v>
      </c>
      <c r="B731" s="286">
        <v>5446</v>
      </c>
      <c r="C731" s="286">
        <v>5519</v>
      </c>
      <c r="D731" s="287">
        <f t="shared" si="54"/>
        <v>1.01340433345575</v>
      </c>
    </row>
    <row r="732" s="271" customFormat="1" customHeight="1" spans="1:4">
      <c r="A732" s="289" t="s">
        <v>626</v>
      </c>
      <c r="B732" s="286">
        <v>5547</v>
      </c>
      <c r="C732" s="286">
        <v>5554</v>
      </c>
      <c r="D732" s="287">
        <f t="shared" si="54"/>
        <v>1.00126194339282</v>
      </c>
    </row>
    <row r="733" s="271" customFormat="1" customHeight="1" spans="1:4">
      <c r="A733" s="289" t="s">
        <v>627</v>
      </c>
      <c r="B733" s="286">
        <v>863</v>
      </c>
      <c r="C733" s="286">
        <v>872</v>
      </c>
      <c r="D733" s="287">
        <f t="shared" si="54"/>
        <v>1.01042873696408</v>
      </c>
    </row>
    <row r="734" s="271" customFormat="1" customHeight="1" spans="1:4">
      <c r="A734" s="289" t="s">
        <v>628</v>
      </c>
      <c r="B734" s="286">
        <v>2851</v>
      </c>
      <c r="C734" s="286">
        <v>2865</v>
      </c>
      <c r="D734" s="287">
        <f t="shared" si="54"/>
        <v>1.00491055769905</v>
      </c>
    </row>
    <row r="735" s="271" customFormat="1" customHeight="1" spans="1:4">
      <c r="A735" s="288" t="s">
        <v>629</v>
      </c>
      <c r="B735" s="286">
        <f>SUM(B736:B738)</f>
        <v>11402</v>
      </c>
      <c r="C735" s="286">
        <f>SUM(C736:C738)</f>
        <v>11402</v>
      </c>
      <c r="D735" s="287">
        <f t="shared" si="54"/>
        <v>1</v>
      </c>
    </row>
    <row r="736" s="271" customFormat="1" customHeight="1" spans="1:4">
      <c r="A736" s="289" t="s">
        <v>630</v>
      </c>
      <c r="B736" s="286">
        <v>9</v>
      </c>
      <c r="C736" s="286">
        <v>9</v>
      </c>
      <c r="D736" s="287">
        <f t="shared" si="54"/>
        <v>1</v>
      </c>
    </row>
    <row r="737" s="271" customFormat="1" customHeight="1" spans="1:4">
      <c r="A737" s="289" t="s">
        <v>631</v>
      </c>
      <c r="B737" s="286">
        <v>11393</v>
      </c>
      <c r="C737" s="286">
        <v>11393</v>
      </c>
      <c r="D737" s="287">
        <f t="shared" si="54"/>
        <v>1</v>
      </c>
    </row>
    <row r="738" s="271" customFormat="1" customHeight="1" spans="1:4">
      <c r="A738" s="289" t="s">
        <v>632</v>
      </c>
      <c r="B738" s="286">
        <v>0</v>
      </c>
      <c r="C738" s="286">
        <v>0</v>
      </c>
      <c r="D738" s="287"/>
    </row>
    <row r="739" s="271" customFormat="1" customHeight="1" spans="1:4">
      <c r="A739" s="288" t="s">
        <v>633</v>
      </c>
      <c r="B739" s="286">
        <f>SUM(B740:B742)</f>
        <v>1276</v>
      </c>
      <c r="C739" s="286">
        <f>SUM(C740:C742)</f>
        <v>1276</v>
      </c>
      <c r="D739" s="287">
        <f t="shared" ref="D739:D744" si="55">C739/B739</f>
        <v>1</v>
      </c>
    </row>
    <row r="740" s="271" customFormat="1" customHeight="1" spans="1:4">
      <c r="A740" s="289" t="s">
        <v>634</v>
      </c>
      <c r="B740" s="286">
        <v>462</v>
      </c>
      <c r="C740" s="286">
        <v>462</v>
      </c>
      <c r="D740" s="287">
        <f t="shared" si="55"/>
        <v>1</v>
      </c>
    </row>
    <row r="741" s="271" customFormat="1" customHeight="1" spans="1:4">
      <c r="A741" s="289" t="s">
        <v>635</v>
      </c>
      <c r="B741" s="286">
        <v>0</v>
      </c>
      <c r="C741" s="286">
        <v>0</v>
      </c>
      <c r="D741" s="287"/>
    </row>
    <row r="742" s="271" customFormat="1" customHeight="1" spans="1:4">
      <c r="A742" s="289" t="s">
        <v>636</v>
      </c>
      <c r="B742" s="286">
        <v>814</v>
      </c>
      <c r="C742" s="286">
        <v>814</v>
      </c>
      <c r="D742" s="287">
        <f>C742/B742</f>
        <v>1</v>
      </c>
    </row>
    <row r="743" s="271" customFormat="1" customHeight="1" spans="1:4">
      <c r="A743" s="288" t="s">
        <v>637</v>
      </c>
      <c r="B743" s="286">
        <f>SUM(B744:B745)</f>
        <v>79</v>
      </c>
      <c r="C743" s="286">
        <f>SUM(C744:C745)</f>
        <v>87</v>
      </c>
      <c r="D743" s="287">
        <f t="shared" si="55"/>
        <v>1.10126582278481</v>
      </c>
    </row>
    <row r="744" s="271" customFormat="1" customHeight="1" spans="1:4">
      <c r="A744" s="289" t="s">
        <v>638</v>
      </c>
      <c r="B744" s="286">
        <v>79</v>
      </c>
      <c r="C744" s="286">
        <v>87</v>
      </c>
      <c r="D744" s="287">
        <f t="shared" si="55"/>
        <v>1.10126582278481</v>
      </c>
    </row>
    <row r="745" s="271" customFormat="1" customHeight="1" spans="1:4">
      <c r="A745" s="289" t="s">
        <v>639</v>
      </c>
      <c r="B745" s="286">
        <v>0</v>
      </c>
      <c r="C745" s="286">
        <v>0</v>
      </c>
      <c r="D745" s="287"/>
    </row>
    <row r="746" s="271" customFormat="1" customHeight="1" spans="1:4">
      <c r="A746" s="288" t="s">
        <v>640</v>
      </c>
      <c r="B746" s="286">
        <f>SUM(B747:B754)</f>
        <v>246</v>
      </c>
      <c r="C746" s="286">
        <f>SUM(C747:C754)</f>
        <v>247</v>
      </c>
      <c r="D746" s="287">
        <f t="shared" ref="D746:D748" si="56">C746/B746</f>
        <v>1.00406504065041</v>
      </c>
    </row>
    <row r="747" s="271" customFormat="1" customHeight="1" spans="1:4">
      <c r="A747" s="289" t="s">
        <v>112</v>
      </c>
      <c r="B747" s="286">
        <v>208</v>
      </c>
      <c r="C747" s="286">
        <v>209</v>
      </c>
      <c r="D747" s="287">
        <f t="shared" si="56"/>
        <v>1.00480769230769</v>
      </c>
    </row>
    <row r="748" s="271" customFormat="1" customHeight="1" spans="1:4">
      <c r="A748" s="289" t="s">
        <v>113</v>
      </c>
      <c r="B748" s="286">
        <v>2</v>
      </c>
      <c r="C748" s="286">
        <v>2</v>
      </c>
      <c r="D748" s="287">
        <f t="shared" si="56"/>
        <v>1</v>
      </c>
    </row>
    <row r="749" s="271" customFormat="1" customHeight="1" spans="1:4">
      <c r="A749" s="289" t="s">
        <v>114</v>
      </c>
      <c r="B749" s="286">
        <v>0</v>
      </c>
      <c r="C749" s="286">
        <v>0</v>
      </c>
      <c r="D749" s="287"/>
    </row>
    <row r="750" s="271" customFormat="1" customHeight="1" spans="1:4">
      <c r="A750" s="289" t="s">
        <v>152</v>
      </c>
      <c r="B750" s="286">
        <v>0</v>
      </c>
      <c r="C750" s="286">
        <v>0</v>
      </c>
      <c r="D750" s="287"/>
    </row>
    <row r="751" s="271" customFormat="1" customHeight="1" spans="1:4">
      <c r="A751" s="289" t="s">
        <v>641</v>
      </c>
      <c r="B751" s="286">
        <v>10</v>
      </c>
      <c r="C751" s="286">
        <v>10</v>
      </c>
      <c r="D751" s="287">
        <f>C751/B751</f>
        <v>1</v>
      </c>
    </row>
    <row r="752" s="271" customFormat="1" customHeight="1" spans="1:4">
      <c r="A752" s="289" t="s">
        <v>642</v>
      </c>
      <c r="B752" s="286"/>
      <c r="C752" s="286"/>
      <c r="D752" s="287"/>
    </row>
    <row r="753" s="271" customFormat="1" customHeight="1" spans="1:4">
      <c r="A753" s="289" t="s">
        <v>121</v>
      </c>
      <c r="B753" s="286">
        <v>0</v>
      </c>
      <c r="C753" s="286">
        <v>0</v>
      </c>
      <c r="D753" s="287"/>
    </row>
    <row r="754" s="271" customFormat="1" customHeight="1" spans="1:4">
      <c r="A754" s="289" t="s">
        <v>643</v>
      </c>
      <c r="B754" s="286">
        <v>26</v>
      </c>
      <c r="C754" s="286">
        <v>26</v>
      </c>
      <c r="D754" s="287">
        <f>C754/B754</f>
        <v>1</v>
      </c>
    </row>
    <row r="755" s="271" customFormat="1" customHeight="1" spans="1:4">
      <c r="A755" s="288" t="s">
        <v>644</v>
      </c>
      <c r="B755" s="286">
        <v>0</v>
      </c>
      <c r="C755" s="286">
        <f>C756</f>
        <v>0</v>
      </c>
      <c r="D755" s="287"/>
    </row>
    <row r="756" s="271" customFormat="1" customHeight="1" spans="1:4">
      <c r="A756" s="289" t="s">
        <v>645</v>
      </c>
      <c r="B756" s="286">
        <v>0</v>
      </c>
      <c r="C756" s="286">
        <v>0</v>
      </c>
      <c r="D756" s="287"/>
    </row>
    <row r="757" s="271" customFormat="1" customHeight="1" spans="1:4">
      <c r="A757" s="288" t="s">
        <v>646</v>
      </c>
      <c r="B757" s="286">
        <f>SUM(B758:B762)</f>
        <v>264</v>
      </c>
      <c r="C757" s="286">
        <f>SUM(C758:C762)</f>
        <v>264</v>
      </c>
      <c r="D757" s="287">
        <f>C757/B757</f>
        <v>1</v>
      </c>
    </row>
    <row r="758" s="271" customFormat="1" customHeight="1" spans="1:4">
      <c r="A758" s="289" t="s">
        <v>112</v>
      </c>
      <c r="B758" s="286"/>
      <c r="C758" s="286"/>
      <c r="D758" s="287"/>
    </row>
    <row r="759" s="271" customFormat="1" customHeight="1" spans="1:4">
      <c r="A759" s="289" t="s">
        <v>113</v>
      </c>
      <c r="B759" s="286"/>
      <c r="C759" s="286"/>
      <c r="D759" s="287"/>
    </row>
    <row r="760" s="271" customFormat="1" customHeight="1" spans="1:4">
      <c r="A760" s="289" t="s">
        <v>114</v>
      </c>
      <c r="B760" s="286"/>
      <c r="C760" s="286"/>
      <c r="D760" s="287"/>
    </row>
    <row r="761" s="271" customFormat="1" customHeight="1" spans="1:4">
      <c r="A761" s="289" t="s">
        <v>647</v>
      </c>
      <c r="B761" s="286">
        <v>264</v>
      </c>
      <c r="C761" s="286">
        <v>264</v>
      </c>
      <c r="D761" s="287">
        <f>C761/B761</f>
        <v>1</v>
      </c>
    </row>
    <row r="762" s="271" customFormat="1" customHeight="1" spans="1:4">
      <c r="A762" s="289" t="s">
        <v>648</v>
      </c>
      <c r="B762" s="286"/>
      <c r="C762" s="286"/>
      <c r="D762" s="287"/>
    </row>
    <row r="763" s="271" customFormat="1" customHeight="1" spans="1:4">
      <c r="A763" s="288" t="s">
        <v>649</v>
      </c>
      <c r="B763" s="286">
        <f>B764</f>
        <v>8</v>
      </c>
      <c r="C763" s="286">
        <f>C764</f>
        <v>8</v>
      </c>
      <c r="D763" s="287">
        <f t="shared" ref="D763:D768" si="57">C763/B763</f>
        <v>1</v>
      </c>
    </row>
    <row r="764" s="271" customFormat="1" customHeight="1" spans="1:4">
      <c r="A764" s="289" t="s">
        <v>650</v>
      </c>
      <c r="B764" s="286">
        <v>8</v>
      </c>
      <c r="C764" s="286">
        <v>8</v>
      </c>
      <c r="D764" s="287">
        <f t="shared" si="57"/>
        <v>1</v>
      </c>
    </row>
    <row r="765" s="271" customFormat="1" customHeight="1" spans="1:4">
      <c r="A765" s="288" t="s">
        <v>85</v>
      </c>
      <c r="B765" s="286">
        <f>SUM(B766,B776,B780,B789,B796,B803,B809,B812,B815,B817,B819,B825,B827,B829,B840)</f>
        <v>1900</v>
      </c>
      <c r="C765" s="286">
        <f>SUM(C766,C776,C780,C789,C796,C803,C809,C812,C815,C817,C819,C825,C827,C829,C840)</f>
        <v>1845</v>
      </c>
      <c r="D765" s="287">
        <f t="shared" si="57"/>
        <v>0.971052631578947</v>
      </c>
    </row>
    <row r="766" s="271" customFormat="1" customHeight="1" spans="1:4">
      <c r="A766" s="288" t="s">
        <v>651</v>
      </c>
      <c r="B766" s="286">
        <f>SUM(B767:B775)</f>
        <v>1295</v>
      </c>
      <c r="C766" s="286">
        <f>SUM(C767:C775)</f>
        <v>1286</v>
      </c>
      <c r="D766" s="287">
        <f t="shared" si="57"/>
        <v>0.993050193050193</v>
      </c>
    </row>
    <row r="767" s="271" customFormat="1" customHeight="1" spans="1:4">
      <c r="A767" s="289" t="s">
        <v>112</v>
      </c>
      <c r="B767" s="286">
        <v>1196</v>
      </c>
      <c r="C767" s="286">
        <v>1192</v>
      </c>
      <c r="D767" s="287">
        <f t="shared" si="57"/>
        <v>0.996655518394649</v>
      </c>
    </row>
    <row r="768" s="271" customFormat="1" customHeight="1" spans="1:4">
      <c r="A768" s="289" t="s">
        <v>113</v>
      </c>
      <c r="B768" s="286">
        <v>97</v>
      </c>
      <c r="C768" s="286">
        <v>93</v>
      </c>
      <c r="D768" s="287">
        <f t="shared" si="57"/>
        <v>0.958762886597938</v>
      </c>
    </row>
    <row r="769" s="271" customFormat="1" customHeight="1" spans="1:4">
      <c r="A769" s="289" t="s">
        <v>114</v>
      </c>
      <c r="B769" s="286">
        <v>0</v>
      </c>
      <c r="C769" s="286">
        <v>0</v>
      </c>
      <c r="D769" s="287"/>
    </row>
    <row r="770" s="271" customFormat="1" customHeight="1" spans="1:4">
      <c r="A770" s="289" t="s">
        <v>652</v>
      </c>
      <c r="B770" s="286">
        <v>2</v>
      </c>
      <c r="C770" s="286">
        <v>1</v>
      </c>
      <c r="D770" s="287">
        <f>C770/B770</f>
        <v>0.5</v>
      </c>
    </row>
    <row r="771" s="271" customFormat="1" customHeight="1" spans="1:4">
      <c r="A771" s="289" t="s">
        <v>653</v>
      </c>
      <c r="B771" s="286">
        <v>0</v>
      </c>
      <c r="C771" s="286">
        <v>0</v>
      </c>
      <c r="D771" s="287"/>
    </row>
    <row r="772" s="271" customFormat="1" customHeight="1" spans="1:4">
      <c r="A772" s="289" t="s">
        <v>654</v>
      </c>
      <c r="B772" s="286">
        <v>0</v>
      </c>
      <c r="C772" s="286">
        <v>0</v>
      </c>
      <c r="D772" s="287"/>
    </row>
    <row r="773" s="271" customFormat="1" customHeight="1" spans="1:4">
      <c r="A773" s="289" t="s">
        <v>655</v>
      </c>
      <c r="B773" s="286">
        <v>0</v>
      </c>
      <c r="C773" s="286">
        <v>0</v>
      </c>
      <c r="D773" s="287"/>
    </row>
    <row r="774" s="271" customFormat="1" customHeight="1" spans="1:4">
      <c r="A774" s="289" t="s">
        <v>656</v>
      </c>
      <c r="B774" s="286">
        <v>0</v>
      </c>
      <c r="C774" s="286">
        <v>0</v>
      </c>
      <c r="D774" s="287"/>
    </row>
    <row r="775" s="271" customFormat="1" customHeight="1" spans="1:4">
      <c r="A775" s="289" t="s">
        <v>657</v>
      </c>
      <c r="B775" s="286">
        <v>0</v>
      </c>
      <c r="C775" s="286">
        <v>0</v>
      </c>
      <c r="D775" s="287"/>
    </row>
    <row r="776" s="271" customFormat="1" customHeight="1" spans="1:4">
      <c r="A776" s="288" t="s">
        <v>658</v>
      </c>
      <c r="B776" s="286">
        <v>0</v>
      </c>
      <c r="C776" s="286">
        <f>SUM(C777:C779)</f>
        <v>0</v>
      </c>
      <c r="D776" s="287"/>
    </row>
    <row r="777" s="271" customFormat="1" customHeight="1" spans="1:4">
      <c r="A777" s="289" t="s">
        <v>659</v>
      </c>
      <c r="B777" s="286">
        <v>0</v>
      </c>
      <c r="C777" s="286">
        <v>0</v>
      </c>
      <c r="D777" s="287"/>
    </row>
    <row r="778" s="271" customFormat="1" customHeight="1" spans="1:4">
      <c r="A778" s="289" t="s">
        <v>660</v>
      </c>
      <c r="B778" s="286">
        <v>0</v>
      </c>
      <c r="C778" s="286">
        <v>0</v>
      </c>
      <c r="D778" s="287"/>
    </row>
    <row r="779" s="271" customFormat="1" customHeight="1" spans="1:4">
      <c r="A779" s="289" t="s">
        <v>661</v>
      </c>
      <c r="B779" s="286">
        <v>0</v>
      </c>
      <c r="C779" s="286">
        <v>0</v>
      </c>
      <c r="D779" s="287"/>
    </row>
    <row r="780" s="271" customFormat="1" customHeight="1" spans="1:4">
      <c r="A780" s="288" t="s">
        <v>662</v>
      </c>
      <c r="B780" s="286">
        <f>SUM(B781:B788)</f>
        <v>187</v>
      </c>
      <c r="C780" s="286">
        <f>SUM(C781:C788)</f>
        <v>171</v>
      </c>
      <c r="D780" s="287">
        <f t="shared" ref="D780:D783" si="58">C780/B780</f>
        <v>0.914438502673797</v>
      </c>
    </row>
    <row r="781" s="271" customFormat="1" customHeight="1" spans="1:4">
      <c r="A781" s="289" t="s">
        <v>663</v>
      </c>
      <c r="B781" s="286">
        <v>155</v>
      </c>
      <c r="C781" s="286">
        <v>139</v>
      </c>
      <c r="D781" s="287">
        <f t="shared" si="58"/>
        <v>0.896774193548387</v>
      </c>
    </row>
    <row r="782" s="271" customFormat="1" customHeight="1" spans="1:4">
      <c r="A782" s="289" t="s">
        <v>664</v>
      </c>
      <c r="B782" s="286"/>
      <c r="C782" s="286"/>
      <c r="D782" s="287"/>
    </row>
    <row r="783" s="271" customFormat="1" customHeight="1" spans="1:4">
      <c r="A783" s="289" t="s">
        <v>665</v>
      </c>
      <c r="B783" s="286">
        <v>5</v>
      </c>
      <c r="C783" s="286">
        <v>5</v>
      </c>
      <c r="D783" s="287">
        <f t="shared" si="58"/>
        <v>1</v>
      </c>
    </row>
    <row r="784" s="271" customFormat="1" customHeight="1" spans="1:4">
      <c r="A784" s="289" t="s">
        <v>666</v>
      </c>
      <c r="B784" s="286">
        <v>0</v>
      </c>
      <c r="C784" s="286"/>
      <c r="D784" s="287"/>
    </row>
    <row r="785" s="271" customFormat="1" customHeight="1" spans="1:4">
      <c r="A785" s="289" t="s">
        <v>667</v>
      </c>
      <c r="B785" s="286">
        <v>0</v>
      </c>
      <c r="C785" s="286"/>
      <c r="D785" s="287"/>
    </row>
    <row r="786" s="271" customFormat="1" customHeight="1" spans="1:4">
      <c r="A786" s="289" t="s">
        <v>668</v>
      </c>
      <c r="B786" s="286">
        <v>10</v>
      </c>
      <c r="C786" s="286">
        <v>10</v>
      </c>
      <c r="D786" s="287">
        <f>C786/B786</f>
        <v>1</v>
      </c>
    </row>
    <row r="787" s="271" customFormat="1" customHeight="1" spans="1:4">
      <c r="A787" s="289" t="s">
        <v>669</v>
      </c>
      <c r="B787" s="286">
        <v>17</v>
      </c>
      <c r="C787" s="286">
        <v>17</v>
      </c>
      <c r="D787" s="287">
        <f>C787/B787</f>
        <v>1</v>
      </c>
    </row>
    <row r="788" s="271" customFormat="1" customHeight="1" spans="1:4">
      <c r="A788" s="289" t="s">
        <v>670</v>
      </c>
      <c r="B788" s="286">
        <v>0</v>
      </c>
      <c r="C788" s="286">
        <v>0</v>
      </c>
      <c r="D788" s="287"/>
    </row>
    <row r="789" s="271" customFormat="1" customHeight="1" spans="1:4">
      <c r="A789" s="288" t="s">
        <v>671</v>
      </c>
      <c r="B789" s="286">
        <v>0</v>
      </c>
      <c r="C789" s="286">
        <f>SUM(C790:C795)</f>
        <v>0</v>
      </c>
      <c r="D789" s="287"/>
    </row>
    <row r="790" s="271" customFormat="1" customHeight="1" spans="1:4">
      <c r="A790" s="289" t="s">
        <v>672</v>
      </c>
      <c r="B790" s="286">
        <v>0</v>
      </c>
      <c r="C790" s="286">
        <v>0</v>
      </c>
      <c r="D790" s="287"/>
    </row>
    <row r="791" s="271" customFormat="1" customHeight="1" spans="1:4">
      <c r="A791" s="289" t="s">
        <v>673</v>
      </c>
      <c r="B791" s="286">
        <v>0</v>
      </c>
      <c r="C791" s="286">
        <v>0</v>
      </c>
      <c r="D791" s="287"/>
    </row>
    <row r="792" s="271" customFormat="1" customHeight="1" spans="1:4">
      <c r="A792" s="289" t="s">
        <v>674</v>
      </c>
      <c r="B792" s="286">
        <v>0</v>
      </c>
      <c r="C792" s="286">
        <v>0</v>
      </c>
      <c r="D792" s="287"/>
    </row>
    <row r="793" s="271" customFormat="1" customHeight="1" spans="1:4">
      <c r="A793" s="289" t="s">
        <v>675</v>
      </c>
      <c r="B793" s="286">
        <v>0</v>
      </c>
      <c r="C793" s="286">
        <v>0</v>
      </c>
      <c r="D793" s="287"/>
    </row>
    <row r="794" s="271" customFormat="1" customHeight="1" spans="1:4">
      <c r="A794" s="289" t="s">
        <v>676</v>
      </c>
      <c r="B794" s="286">
        <v>0</v>
      </c>
      <c r="C794" s="286">
        <v>0</v>
      </c>
      <c r="D794" s="287"/>
    </row>
    <row r="795" s="271" customFormat="1" customHeight="1" spans="1:4">
      <c r="A795" s="289" t="s">
        <v>677</v>
      </c>
      <c r="B795" s="286">
        <v>0</v>
      </c>
      <c r="C795" s="286">
        <v>0</v>
      </c>
      <c r="D795" s="287"/>
    </row>
    <row r="796" s="271" customFormat="1" customHeight="1" spans="1:4">
      <c r="A796" s="288" t="s">
        <v>678</v>
      </c>
      <c r="B796" s="286">
        <v>0</v>
      </c>
      <c r="C796" s="286">
        <f>SUM(C797:C802)</f>
        <v>0</v>
      </c>
      <c r="D796" s="287"/>
    </row>
    <row r="797" s="271" customFormat="1" customHeight="1" spans="1:4">
      <c r="A797" s="289" t="s">
        <v>679</v>
      </c>
      <c r="B797" s="286">
        <v>0</v>
      </c>
      <c r="C797" s="286">
        <v>0</v>
      </c>
      <c r="D797" s="287"/>
    </row>
    <row r="798" s="271" customFormat="1" customHeight="1" spans="1:4">
      <c r="A798" s="289" t="s">
        <v>680</v>
      </c>
      <c r="B798" s="286">
        <v>0</v>
      </c>
      <c r="C798" s="286">
        <v>0</v>
      </c>
      <c r="D798" s="287"/>
    </row>
    <row r="799" s="271" customFormat="1" customHeight="1" spans="1:4">
      <c r="A799" s="289" t="s">
        <v>681</v>
      </c>
      <c r="B799" s="286">
        <v>0</v>
      </c>
      <c r="C799" s="286">
        <v>0</v>
      </c>
      <c r="D799" s="287"/>
    </row>
    <row r="800" s="271" customFormat="1" customHeight="1" spans="1:4">
      <c r="A800" s="289" t="s">
        <v>682</v>
      </c>
      <c r="B800" s="286">
        <v>0</v>
      </c>
      <c r="C800" s="286">
        <v>0</v>
      </c>
      <c r="D800" s="287"/>
    </row>
    <row r="801" s="271" customFormat="1" customHeight="1" spans="1:4">
      <c r="A801" s="289" t="s">
        <v>683</v>
      </c>
      <c r="B801" s="286">
        <v>0</v>
      </c>
      <c r="C801" s="286">
        <v>0</v>
      </c>
      <c r="D801" s="287"/>
    </row>
    <row r="802" s="271" customFormat="1" customHeight="1" spans="1:4">
      <c r="A802" s="289" t="s">
        <v>684</v>
      </c>
      <c r="B802" s="286">
        <v>0</v>
      </c>
      <c r="C802" s="286">
        <v>0</v>
      </c>
      <c r="D802" s="287"/>
    </row>
    <row r="803" s="271" customFormat="1" customHeight="1" spans="1:4">
      <c r="A803" s="288" t="s">
        <v>685</v>
      </c>
      <c r="B803" s="286">
        <v>0</v>
      </c>
      <c r="C803" s="286">
        <f>SUM(C804:C808)</f>
        <v>0</v>
      </c>
      <c r="D803" s="287"/>
    </row>
    <row r="804" s="271" customFormat="1" customHeight="1" spans="1:4">
      <c r="A804" s="289" t="s">
        <v>686</v>
      </c>
      <c r="B804" s="286">
        <v>0</v>
      </c>
      <c r="C804" s="286">
        <v>0</v>
      </c>
      <c r="D804" s="287"/>
    </row>
    <row r="805" s="271" customFormat="1" customHeight="1" spans="1:4">
      <c r="A805" s="289" t="s">
        <v>687</v>
      </c>
      <c r="B805" s="286">
        <v>0</v>
      </c>
      <c r="C805" s="286">
        <v>0</v>
      </c>
      <c r="D805" s="287"/>
    </row>
    <row r="806" s="271" customFormat="1" customHeight="1" spans="1:4">
      <c r="A806" s="289" t="s">
        <v>688</v>
      </c>
      <c r="B806" s="286">
        <v>0</v>
      </c>
      <c r="C806" s="286">
        <v>0</v>
      </c>
      <c r="D806" s="287"/>
    </row>
    <row r="807" s="271" customFormat="1" customHeight="1" spans="1:4">
      <c r="A807" s="289" t="s">
        <v>689</v>
      </c>
      <c r="B807" s="286">
        <v>0</v>
      </c>
      <c r="C807" s="286">
        <v>0</v>
      </c>
      <c r="D807" s="287"/>
    </row>
    <row r="808" s="271" customFormat="1" customHeight="1" spans="1:4">
      <c r="A808" s="289" t="s">
        <v>690</v>
      </c>
      <c r="B808" s="286">
        <v>0</v>
      </c>
      <c r="C808" s="286">
        <v>0</v>
      </c>
      <c r="D808" s="287"/>
    </row>
    <row r="809" s="271" customFormat="1" customHeight="1" spans="1:4">
      <c r="A809" s="288" t="s">
        <v>691</v>
      </c>
      <c r="B809" s="286">
        <v>0</v>
      </c>
      <c r="C809" s="286">
        <f>SUM(C810:C811)</f>
        <v>0</v>
      </c>
      <c r="D809" s="287"/>
    </row>
    <row r="810" s="271" customFormat="1" customHeight="1" spans="1:4">
      <c r="A810" s="289" t="s">
        <v>692</v>
      </c>
      <c r="B810" s="286">
        <v>0</v>
      </c>
      <c r="C810" s="286">
        <v>0</v>
      </c>
      <c r="D810" s="287"/>
    </row>
    <row r="811" s="271" customFormat="1" customHeight="1" spans="1:4">
      <c r="A811" s="289" t="s">
        <v>693</v>
      </c>
      <c r="B811" s="286">
        <v>0</v>
      </c>
      <c r="C811" s="286">
        <v>0</v>
      </c>
      <c r="D811" s="287"/>
    </row>
    <row r="812" s="271" customFormat="1" customHeight="1" spans="1:4">
      <c r="A812" s="288" t="s">
        <v>694</v>
      </c>
      <c r="B812" s="286">
        <v>0</v>
      </c>
      <c r="C812" s="286">
        <f>SUM(C813:C814)</f>
        <v>0</v>
      </c>
      <c r="D812" s="287"/>
    </row>
    <row r="813" s="271" customFormat="1" customHeight="1" spans="1:4">
      <c r="A813" s="289" t="s">
        <v>695</v>
      </c>
      <c r="B813" s="286">
        <v>0</v>
      </c>
      <c r="C813" s="286">
        <v>0</v>
      </c>
      <c r="D813" s="287"/>
    </row>
    <row r="814" s="271" customFormat="1" customHeight="1" spans="1:4">
      <c r="A814" s="289" t="s">
        <v>696</v>
      </c>
      <c r="B814" s="286">
        <v>0</v>
      </c>
      <c r="C814" s="286">
        <v>0</v>
      </c>
      <c r="D814" s="287"/>
    </row>
    <row r="815" s="271" customFormat="1" customHeight="1" spans="1:4">
      <c r="A815" s="288" t="s">
        <v>697</v>
      </c>
      <c r="B815" s="286">
        <v>0</v>
      </c>
      <c r="C815" s="286">
        <f>C816</f>
        <v>0</v>
      </c>
      <c r="D815" s="287"/>
    </row>
    <row r="816" s="271" customFormat="1" customHeight="1" spans="1:4">
      <c r="A816" s="289" t="s">
        <v>698</v>
      </c>
      <c r="B816" s="286">
        <v>0</v>
      </c>
      <c r="C816" s="286">
        <v>0</v>
      </c>
      <c r="D816" s="287"/>
    </row>
    <row r="817" s="271" customFormat="1" customHeight="1" spans="1:4">
      <c r="A817" s="288" t="s">
        <v>699</v>
      </c>
      <c r="B817" s="286">
        <v>0</v>
      </c>
      <c r="C817" s="286">
        <f>C818</f>
        <v>0</v>
      </c>
      <c r="D817" s="287"/>
    </row>
    <row r="818" s="271" customFormat="1" customHeight="1" spans="1:4">
      <c r="A818" s="289" t="s">
        <v>700</v>
      </c>
      <c r="B818" s="286">
        <v>0</v>
      </c>
      <c r="C818" s="286">
        <v>0</v>
      </c>
      <c r="D818" s="287"/>
    </row>
    <row r="819" s="271" customFormat="1" customHeight="1" spans="1:4">
      <c r="A819" s="288" t="s">
        <v>701</v>
      </c>
      <c r="B819" s="286">
        <f>SUM(B820:B824)</f>
        <v>412</v>
      </c>
      <c r="C819" s="286">
        <f>SUM(C820:C824)</f>
        <v>382</v>
      </c>
      <c r="D819" s="287">
        <f>C819/B819</f>
        <v>0.927184466019418</v>
      </c>
    </row>
    <row r="820" s="271" customFormat="1" customHeight="1" spans="1:4">
      <c r="A820" s="289" t="s">
        <v>702</v>
      </c>
      <c r="B820" s="286">
        <v>412</v>
      </c>
      <c r="C820" s="286">
        <v>382</v>
      </c>
      <c r="D820" s="287">
        <f>C820/B820</f>
        <v>0.927184466019418</v>
      </c>
    </row>
    <row r="821" s="271" customFormat="1" customHeight="1" spans="1:4">
      <c r="A821" s="289" t="s">
        <v>703</v>
      </c>
      <c r="B821" s="286">
        <v>0</v>
      </c>
      <c r="C821" s="286">
        <v>0</v>
      </c>
      <c r="D821" s="287"/>
    </row>
    <row r="822" s="271" customFormat="1" customHeight="1" spans="1:4">
      <c r="A822" s="289" t="s">
        <v>704</v>
      </c>
      <c r="B822" s="286">
        <v>0</v>
      </c>
      <c r="C822" s="286">
        <v>0</v>
      </c>
      <c r="D822" s="287"/>
    </row>
    <row r="823" s="271" customFormat="1" customHeight="1" spans="1:4">
      <c r="A823" s="289" t="s">
        <v>705</v>
      </c>
      <c r="B823" s="286">
        <v>0</v>
      </c>
      <c r="C823" s="286">
        <v>0</v>
      </c>
      <c r="D823" s="287"/>
    </row>
    <row r="824" s="271" customFormat="1" customHeight="1" spans="1:4">
      <c r="A824" s="289" t="s">
        <v>706</v>
      </c>
      <c r="B824" s="286">
        <v>0</v>
      </c>
      <c r="C824" s="286">
        <v>0</v>
      </c>
      <c r="D824" s="287"/>
    </row>
    <row r="825" s="271" customFormat="1" customHeight="1" spans="1:4">
      <c r="A825" s="288" t="s">
        <v>707</v>
      </c>
      <c r="B825" s="286">
        <v>0</v>
      </c>
      <c r="C825" s="286">
        <f>C826</f>
        <v>0</v>
      </c>
      <c r="D825" s="287"/>
    </row>
    <row r="826" s="271" customFormat="1" customHeight="1" spans="1:4">
      <c r="A826" s="289" t="s">
        <v>708</v>
      </c>
      <c r="B826" s="286">
        <v>0</v>
      </c>
      <c r="C826" s="286">
        <v>0</v>
      </c>
      <c r="D826" s="287"/>
    </row>
    <row r="827" s="271" customFormat="1" customHeight="1" spans="1:4">
      <c r="A827" s="288" t="s">
        <v>709</v>
      </c>
      <c r="B827" s="286">
        <v>0</v>
      </c>
      <c r="C827" s="286">
        <f>C828</f>
        <v>0</v>
      </c>
      <c r="D827" s="287"/>
    </row>
    <row r="828" s="271" customFormat="1" customHeight="1" spans="1:4">
      <c r="A828" s="289" t="s">
        <v>710</v>
      </c>
      <c r="B828" s="286">
        <v>0</v>
      </c>
      <c r="C828" s="286">
        <v>0</v>
      </c>
      <c r="D828" s="287"/>
    </row>
    <row r="829" s="271" customFormat="1" customHeight="1" spans="1:4">
      <c r="A829" s="288" t="s">
        <v>711</v>
      </c>
      <c r="B829" s="286">
        <v>0</v>
      </c>
      <c r="C829" s="286">
        <f>SUM(C830:C839)</f>
        <v>0</v>
      </c>
      <c r="D829" s="287"/>
    </row>
    <row r="830" s="271" customFormat="1" customHeight="1" spans="1:4">
      <c r="A830" s="289" t="s">
        <v>112</v>
      </c>
      <c r="B830" s="286">
        <v>0</v>
      </c>
      <c r="C830" s="286">
        <v>0</v>
      </c>
      <c r="D830" s="287"/>
    </row>
    <row r="831" s="271" customFormat="1" customHeight="1" spans="1:4">
      <c r="A831" s="289" t="s">
        <v>113</v>
      </c>
      <c r="B831" s="286">
        <v>0</v>
      </c>
      <c r="C831" s="286">
        <v>0</v>
      </c>
      <c r="D831" s="287"/>
    </row>
    <row r="832" s="271" customFormat="1" customHeight="1" spans="1:4">
      <c r="A832" s="289" t="s">
        <v>114</v>
      </c>
      <c r="B832" s="286">
        <v>0</v>
      </c>
      <c r="C832" s="286">
        <v>0</v>
      </c>
      <c r="D832" s="287"/>
    </row>
    <row r="833" s="271" customFormat="1" customHeight="1" spans="1:4">
      <c r="A833" s="289" t="s">
        <v>712</v>
      </c>
      <c r="B833" s="286">
        <v>0</v>
      </c>
      <c r="C833" s="286">
        <v>0</v>
      </c>
      <c r="D833" s="287"/>
    </row>
    <row r="834" s="271" customFormat="1" customHeight="1" spans="1:4">
      <c r="A834" s="289" t="s">
        <v>713</v>
      </c>
      <c r="B834" s="286">
        <v>0</v>
      </c>
      <c r="C834" s="286">
        <v>0</v>
      </c>
      <c r="D834" s="287"/>
    </row>
    <row r="835" s="271" customFormat="1" customHeight="1" spans="1:4">
      <c r="A835" s="289" t="s">
        <v>714</v>
      </c>
      <c r="B835" s="286">
        <v>0</v>
      </c>
      <c r="C835" s="286">
        <v>0</v>
      </c>
      <c r="D835" s="287"/>
    </row>
    <row r="836" s="271" customFormat="1" customHeight="1" spans="1:4">
      <c r="A836" s="289" t="s">
        <v>152</v>
      </c>
      <c r="B836" s="286">
        <v>0</v>
      </c>
      <c r="C836" s="286">
        <v>0</v>
      </c>
      <c r="D836" s="287"/>
    </row>
    <row r="837" s="271" customFormat="1" customHeight="1" spans="1:4">
      <c r="A837" s="289" t="s">
        <v>715</v>
      </c>
      <c r="B837" s="286">
        <v>0</v>
      </c>
      <c r="C837" s="286">
        <v>0</v>
      </c>
      <c r="D837" s="287"/>
    </row>
    <row r="838" s="271" customFormat="1" customHeight="1" spans="1:4">
      <c r="A838" s="289" t="s">
        <v>121</v>
      </c>
      <c r="B838" s="286">
        <v>0</v>
      </c>
      <c r="C838" s="286">
        <v>0</v>
      </c>
      <c r="D838" s="287"/>
    </row>
    <row r="839" s="271" customFormat="1" customHeight="1" spans="1:4">
      <c r="A839" s="289" t="s">
        <v>716</v>
      </c>
      <c r="B839" s="286">
        <v>0</v>
      </c>
      <c r="C839" s="286">
        <v>0</v>
      </c>
      <c r="D839" s="287"/>
    </row>
    <row r="840" s="271" customFormat="1" customHeight="1" spans="1:4">
      <c r="A840" s="288" t="s">
        <v>717</v>
      </c>
      <c r="B840" s="286">
        <f>B841</f>
        <v>6</v>
      </c>
      <c r="C840" s="286">
        <f>C841</f>
        <v>6</v>
      </c>
      <c r="D840" s="287">
        <f t="shared" ref="D840:D845" si="59">C840/B840</f>
        <v>1</v>
      </c>
    </row>
    <row r="841" s="271" customFormat="1" customHeight="1" spans="1:4">
      <c r="A841" s="289" t="s">
        <v>718</v>
      </c>
      <c r="B841" s="286">
        <v>6</v>
      </c>
      <c r="C841" s="286">
        <v>6</v>
      </c>
      <c r="D841" s="287">
        <f t="shared" si="59"/>
        <v>1</v>
      </c>
    </row>
    <row r="842" s="271" customFormat="1" customHeight="1" spans="1:4">
      <c r="A842" s="288" t="s">
        <v>86</v>
      </c>
      <c r="B842" s="286">
        <f>SUM(B843,B854,B856,B859,B861,B863)</f>
        <v>69800</v>
      </c>
      <c r="C842" s="286">
        <f>SUM(C843,C854,C856,C859,C861,C863)</f>
        <v>69806</v>
      </c>
      <c r="D842" s="287">
        <f t="shared" si="59"/>
        <v>1.00008595988539</v>
      </c>
    </row>
    <row r="843" s="271" customFormat="1" customHeight="1" spans="1:4">
      <c r="A843" s="288" t="s">
        <v>719</v>
      </c>
      <c r="B843" s="286">
        <f>SUM(B844:B853)</f>
        <v>19780</v>
      </c>
      <c r="C843" s="286">
        <f>SUM(C844:C853)</f>
        <v>19795</v>
      </c>
      <c r="D843" s="287">
        <f t="shared" si="59"/>
        <v>1.00075834175935</v>
      </c>
    </row>
    <row r="844" s="271" customFormat="1" customHeight="1" spans="1:4">
      <c r="A844" s="289" t="s">
        <v>112</v>
      </c>
      <c r="B844" s="286">
        <v>9861</v>
      </c>
      <c r="C844" s="286">
        <v>9872</v>
      </c>
      <c r="D844" s="287">
        <f t="shared" si="59"/>
        <v>1.00111550552682</v>
      </c>
    </row>
    <row r="845" s="271" customFormat="1" customHeight="1" spans="1:4">
      <c r="A845" s="289" t="s">
        <v>113</v>
      </c>
      <c r="B845" s="286">
        <v>1276</v>
      </c>
      <c r="C845" s="286">
        <v>1286</v>
      </c>
      <c r="D845" s="287">
        <f t="shared" si="59"/>
        <v>1.00783699059561</v>
      </c>
    </row>
    <row r="846" s="271" customFormat="1" customHeight="1" spans="1:4">
      <c r="A846" s="289" t="s">
        <v>114</v>
      </c>
      <c r="B846" s="286">
        <v>0</v>
      </c>
      <c r="C846" s="286"/>
      <c r="D846" s="287"/>
    </row>
    <row r="847" s="271" customFormat="1" customHeight="1" spans="1:4">
      <c r="A847" s="289" t="s">
        <v>720</v>
      </c>
      <c r="B847" s="286">
        <v>839</v>
      </c>
      <c r="C847" s="286">
        <v>840</v>
      </c>
      <c r="D847" s="287">
        <f>C847/B847</f>
        <v>1.00119189511323</v>
      </c>
    </row>
    <row r="848" s="271" customFormat="1" customHeight="1" spans="1:4">
      <c r="A848" s="289" t="s">
        <v>721</v>
      </c>
      <c r="B848" s="286">
        <v>0</v>
      </c>
      <c r="C848" s="286"/>
      <c r="D848" s="287"/>
    </row>
    <row r="849" s="271" customFormat="1" customHeight="1" spans="1:4">
      <c r="A849" s="289" t="s">
        <v>722</v>
      </c>
      <c r="B849" s="286">
        <v>0</v>
      </c>
      <c r="C849" s="286"/>
      <c r="D849" s="287"/>
    </row>
    <row r="850" s="271" customFormat="1" customHeight="1" spans="1:4">
      <c r="A850" s="289" t="s">
        <v>723</v>
      </c>
      <c r="B850" s="286">
        <v>0</v>
      </c>
      <c r="C850" s="286"/>
      <c r="D850" s="287"/>
    </row>
    <row r="851" s="271" customFormat="1" customHeight="1" spans="1:4">
      <c r="A851" s="289" t="s">
        <v>724</v>
      </c>
      <c r="B851" s="286">
        <v>0</v>
      </c>
      <c r="C851" s="286"/>
      <c r="D851" s="287"/>
    </row>
    <row r="852" s="271" customFormat="1" customHeight="1" spans="1:4">
      <c r="A852" s="289" t="s">
        <v>725</v>
      </c>
      <c r="B852" s="286">
        <v>0</v>
      </c>
      <c r="C852" s="286"/>
      <c r="D852" s="287"/>
    </row>
    <row r="853" s="271" customFormat="1" customHeight="1" spans="1:4">
      <c r="A853" s="289" t="s">
        <v>726</v>
      </c>
      <c r="B853" s="286">
        <v>7804</v>
      </c>
      <c r="C853" s="286">
        <v>7797</v>
      </c>
      <c r="D853" s="287">
        <f t="shared" ref="D853:D865" si="60">C853/B853</f>
        <v>0.99910302409021</v>
      </c>
    </row>
    <row r="854" s="271" customFormat="1" customHeight="1" spans="1:4">
      <c r="A854" s="288" t="s">
        <v>727</v>
      </c>
      <c r="B854" s="286">
        <v>0</v>
      </c>
      <c r="C854" s="286">
        <f>C855</f>
        <v>0</v>
      </c>
      <c r="D854" s="287"/>
    </row>
    <row r="855" s="271" customFormat="1" customHeight="1" spans="1:4">
      <c r="A855" s="289" t="s">
        <v>728</v>
      </c>
      <c r="B855" s="286">
        <v>0</v>
      </c>
      <c r="C855" s="286">
        <v>0</v>
      </c>
      <c r="D855" s="287"/>
    </row>
    <row r="856" s="271" customFormat="1" customHeight="1" spans="1:4">
      <c r="A856" s="288" t="s">
        <v>729</v>
      </c>
      <c r="B856" s="286">
        <f>SUM(B857:B858)</f>
        <v>10156</v>
      </c>
      <c r="C856" s="286">
        <f>SUM(C857:C858)</f>
        <v>10177</v>
      </c>
      <c r="D856" s="287">
        <f t="shared" si="60"/>
        <v>1.00206774320599</v>
      </c>
    </row>
    <row r="857" s="271" customFormat="1" customHeight="1" spans="1:4">
      <c r="A857" s="289" t="s">
        <v>730</v>
      </c>
      <c r="B857" s="286">
        <v>0</v>
      </c>
      <c r="C857" s="286">
        <v>0</v>
      </c>
      <c r="D857" s="287"/>
    </row>
    <row r="858" s="271" customFormat="1" customHeight="1" spans="1:4">
      <c r="A858" s="289" t="s">
        <v>731</v>
      </c>
      <c r="B858" s="286">
        <v>10156</v>
      </c>
      <c r="C858" s="286">
        <v>10177</v>
      </c>
      <c r="D858" s="287">
        <f t="shared" si="60"/>
        <v>1.00206774320599</v>
      </c>
    </row>
    <row r="859" s="271" customFormat="1" customHeight="1" spans="1:4">
      <c r="A859" s="288" t="s">
        <v>732</v>
      </c>
      <c r="B859" s="286">
        <f t="shared" ref="B859:B863" si="61">B860</f>
        <v>21335</v>
      </c>
      <c r="C859" s="286">
        <f t="shared" ref="C859:C863" si="62">C860</f>
        <v>21294</v>
      </c>
      <c r="D859" s="287">
        <f t="shared" si="60"/>
        <v>0.998078275134755</v>
      </c>
    </row>
    <row r="860" s="271" customFormat="1" customHeight="1" spans="1:4">
      <c r="A860" s="289" t="s">
        <v>733</v>
      </c>
      <c r="B860" s="286">
        <v>21335</v>
      </c>
      <c r="C860" s="286">
        <v>21294</v>
      </c>
      <c r="D860" s="287">
        <f t="shared" si="60"/>
        <v>0.998078275134755</v>
      </c>
    </row>
    <row r="861" s="271" customFormat="1" customHeight="1" spans="1:4">
      <c r="A861" s="288" t="s">
        <v>734</v>
      </c>
      <c r="B861" s="286">
        <f t="shared" si="61"/>
        <v>250</v>
      </c>
      <c r="C861" s="286">
        <f t="shared" si="62"/>
        <v>250</v>
      </c>
      <c r="D861" s="287">
        <f t="shared" si="60"/>
        <v>1</v>
      </c>
    </row>
    <row r="862" s="271" customFormat="1" customHeight="1" spans="1:4">
      <c r="A862" s="289" t="s">
        <v>735</v>
      </c>
      <c r="B862" s="286">
        <v>250</v>
      </c>
      <c r="C862" s="286">
        <v>250</v>
      </c>
      <c r="D862" s="287">
        <f t="shared" si="60"/>
        <v>1</v>
      </c>
    </row>
    <row r="863" s="271" customFormat="1" customHeight="1" spans="1:4">
      <c r="A863" s="288" t="s">
        <v>736</v>
      </c>
      <c r="B863" s="286">
        <f t="shared" si="61"/>
        <v>18279</v>
      </c>
      <c r="C863" s="286">
        <f t="shared" si="62"/>
        <v>18290</v>
      </c>
      <c r="D863" s="287">
        <f t="shared" si="60"/>
        <v>1.00060178346737</v>
      </c>
    </row>
    <row r="864" s="271" customFormat="1" customHeight="1" spans="1:4">
      <c r="A864" s="289" t="s">
        <v>737</v>
      </c>
      <c r="B864" s="286">
        <v>18279</v>
      </c>
      <c r="C864" s="286">
        <v>18290</v>
      </c>
      <c r="D864" s="287">
        <f t="shared" si="60"/>
        <v>1.00060178346737</v>
      </c>
    </row>
    <row r="865" s="271" customFormat="1" customHeight="1" spans="1:4">
      <c r="A865" s="288" t="s">
        <v>87</v>
      </c>
      <c r="B865" s="286">
        <f>SUM(B866,B892,B914,B942,B953,B960,B966,B969)</f>
        <v>31</v>
      </c>
      <c r="C865" s="286">
        <f>SUM(C866,C892,C914,C942,C953,C960,C966,C969)</f>
        <v>42</v>
      </c>
      <c r="D865" s="287">
        <f t="shared" si="60"/>
        <v>1.35483870967742</v>
      </c>
    </row>
    <row r="866" s="271" customFormat="1" customHeight="1" spans="1:4">
      <c r="A866" s="288" t="s">
        <v>738</v>
      </c>
      <c r="B866" s="286">
        <v>0</v>
      </c>
      <c r="C866" s="286">
        <f>SUM(C867:C891)</f>
        <v>0</v>
      </c>
      <c r="D866" s="287"/>
    </row>
    <row r="867" s="271" customFormat="1" customHeight="1" spans="1:4">
      <c r="A867" s="289" t="s">
        <v>112</v>
      </c>
      <c r="B867" s="286">
        <v>0</v>
      </c>
      <c r="C867" s="286">
        <v>0</v>
      </c>
      <c r="D867" s="287"/>
    </row>
    <row r="868" s="271" customFormat="1" customHeight="1" spans="1:4">
      <c r="A868" s="289" t="s">
        <v>113</v>
      </c>
      <c r="B868" s="286">
        <v>0</v>
      </c>
      <c r="C868" s="286">
        <v>0</v>
      </c>
      <c r="D868" s="287"/>
    </row>
    <row r="869" s="271" customFormat="1" customHeight="1" spans="1:4">
      <c r="A869" s="289" t="s">
        <v>114</v>
      </c>
      <c r="B869" s="286">
        <v>0</v>
      </c>
      <c r="C869" s="286">
        <v>0</v>
      </c>
      <c r="D869" s="287"/>
    </row>
    <row r="870" s="271" customFormat="1" customHeight="1" spans="1:4">
      <c r="A870" s="289" t="s">
        <v>121</v>
      </c>
      <c r="B870" s="286">
        <v>0</v>
      </c>
      <c r="C870" s="286">
        <v>0</v>
      </c>
      <c r="D870" s="287"/>
    </row>
    <row r="871" s="271" customFormat="1" customHeight="1" spans="1:4">
      <c r="A871" s="289" t="s">
        <v>739</v>
      </c>
      <c r="B871" s="286">
        <v>0</v>
      </c>
      <c r="C871" s="286">
        <v>0</v>
      </c>
      <c r="D871" s="287"/>
    </row>
    <row r="872" s="271" customFormat="1" customHeight="1" spans="1:4">
      <c r="A872" s="289" t="s">
        <v>740</v>
      </c>
      <c r="B872" s="286">
        <v>0</v>
      </c>
      <c r="C872" s="286">
        <v>0</v>
      </c>
      <c r="D872" s="287"/>
    </row>
    <row r="873" s="271" customFormat="1" customHeight="1" spans="1:4">
      <c r="A873" s="289" t="s">
        <v>741</v>
      </c>
      <c r="B873" s="286">
        <v>0</v>
      </c>
      <c r="C873" s="286">
        <v>0</v>
      </c>
      <c r="D873" s="287"/>
    </row>
    <row r="874" s="271" customFormat="1" customHeight="1" spans="1:4">
      <c r="A874" s="289" t="s">
        <v>742</v>
      </c>
      <c r="B874" s="286">
        <v>0</v>
      </c>
      <c r="C874" s="286">
        <v>0</v>
      </c>
      <c r="D874" s="287"/>
    </row>
    <row r="875" s="271" customFormat="1" customHeight="1" spans="1:4">
      <c r="A875" s="289" t="s">
        <v>743</v>
      </c>
      <c r="B875" s="286">
        <v>0</v>
      </c>
      <c r="C875" s="286">
        <v>0</v>
      </c>
      <c r="D875" s="287"/>
    </row>
    <row r="876" s="271" customFormat="1" customHeight="1" spans="1:4">
      <c r="A876" s="289" t="s">
        <v>744</v>
      </c>
      <c r="B876" s="286">
        <v>0</v>
      </c>
      <c r="C876" s="286">
        <v>0</v>
      </c>
      <c r="D876" s="287"/>
    </row>
    <row r="877" s="271" customFormat="1" customHeight="1" spans="1:4">
      <c r="A877" s="289" t="s">
        <v>745</v>
      </c>
      <c r="B877" s="286">
        <v>0</v>
      </c>
      <c r="C877" s="286">
        <v>0</v>
      </c>
      <c r="D877" s="287"/>
    </row>
    <row r="878" s="271" customFormat="1" customHeight="1" spans="1:4">
      <c r="A878" s="289" t="s">
        <v>746</v>
      </c>
      <c r="B878" s="286">
        <v>0</v>
      </c>
      <c r="C878" s="286">
        <v>0</v>
      </c>
      <c r="D878" s="287"/>
    </row>
    <row r="879" s="271" customFormat="1" customHeight="1" spans="1:4">
      <c r="A879" s="289" t="s">
        <v>747</v>
      </c>
      <c r="B879" s="286">
        <v>0</v>
      </c>
      <c r="C879" s="286">
        <v>0</v>
      </c>
      <c r="D879" s="287"/>
    </row>
    <row r="880" s="271" customFormat="1" customHeight="1" spans="1:4">
      <c r="A880" s="289" t="s">
        <v>748</v>
      </c>
      <c r="B880" s="286">
        <v>0</v>
      </c>
      <c r="C880" s="286">
        <v>0</v>
      </c>
      <c r="D880" s="287"/>
    </row>
    <row r="881" s="271" customFormat="1" customHeight="1" spans="1:4">
      <c r="A881" s="289" t="s">
        <v>749</v>
      </c>
      <c r="B881" s="286">
        <v>0</v>
      </c>
      <c r="C881" s="286">
        <v>0</v>
      </c>
      <c r="D881" s="287"/>
    </row>
    <row r="882" s="271" customFormat="1" customHeight="1" spans="1:4">
      <c r="A882" s="289" t="s">
        <v>750</v>
      </c>
      <c r="B882" s="286">
        <v>0</v>
      </c>
      <c r="C882" s="286">
        <v>0</v>
      </c>
      <c r="D882" s="287"/>
    </row>
    <row r="883" s="271" customFormat="1" customHeight="1" spans="1:4">
      <c r="A883" s="289" t="s">
        <v>751</v>
      </c>
      <c r="B883" s="286">
        <v>0</v>
      </c>
      <c r="C883" s="286">
        <v>0</v>
      </c>
      <c r="D883" s="287"/>
    </row>
    <row r="884" s="271" customFormat="1" customHeight="1" spans="1:4">
      <c r="A884" s="289" t="s">
        <v>752</v>
      </c>
      <c r="B884" s="286">
        <v>0</v>
      </c>
      <c r="C884" s="286">
        <v>0</v>
      </c>
      <c r="D884" s="287"/>
    </row>
    <row r="885" s="271" customFormat="1" customHeight="1" spans="1:4">
      <c r="A885" s="289" t="s">
        <v>753</v>
      </c>
      <c r="B885" s="286">
        <v>0</v>
      </c>
      <c r="C885" s="286">
        <v>0</v>
      </c>
      <c r="D885" s="287"/>
    </row>
    <row r="886" s="271" customFormat="1" customHeight="1" spans="1:4">
      <c r="A886" s="289" t="s">
        <v>754</v>
      </c>
      <c r="B886" s="286">
        <v>0</v>
      </c>
      <c r="C886" s="286">
        <v>0</v>
      </c>
      <c r="D886" s="287"/>
    </row>
    <row r="887" s="271" customFormat="1" customHeight="1" spans="1:4">
      <c r="A887" s="289" t="s">
        <v>755</v>
      </c>
      <c r="B887" s="286">
        <v>0</v>
      </c>
      <c r="C887" s="286">
        <v>0</v>
      </c>
      <c r="D887" s="287"/>
    </row>
    <row r="888" s="271" customFormat="1" customHeight="1" spans="1:4">
      <c r="A888" s="289" t="s">
        <v>756</v>
      </c>
      <c r="B888" s="286">
        <v>0</v>
      </c>
      <c r="C888" s="286">
        <v>0</v>
      </c>
      <c r="D888" s="287"/>
    </row>
    <row r="889" s="271" customFormat="1" customHeight="1" spans="1:4">
      <c r="A889" s="289" t="s">
        <v>757</v>
      </c>
      <c r="B889" s="286">
        <v>0</v>
      </c>
      <c r="C889" s="286">
        <v>0</v>
      </c>
      <c r="D889" s="287"/>
    </row>
    <row r="890" s="271" customFormat="1" customHeight="1" spans="1:4">
      <c r="A890" s="289" t="s">
        <v>758</v>
      </c>
      <c r="B890" s="286">
        <v>0</v>
      </c>
      <c r="C890" s="286">
        <v>0</v>
      </c>
      <c r="D890" s="287"/>
    </row>
    <row r="891" s="271" customFormat="1" customHeight="1" spans="1:4">
      <c r="A891" s="289" t="s">
        <v>759</v>
      </c>
      <c r="B891" s="286">
        <v>0</v>
      </c>
      <c r="C891" s="286">
        <v>0</v>
      </c>
      <c r="D891" s="287"/>
    </row>
    <row r="892" s="271" customFormat="1" customHeight="1" spans="1:4">
      <c r="A892" s="288" t="s">
        <v>760</v>
      </c>
      <c r="B892" s="286">
        <v>0</v>
      </c>
      <c r="C892" s="286">
        <f>SUM(C893:C913)</f>
        <v>0</v>
      </c>
      <c r="D892" s="287"/>
    </row>
    <row r="893" s="271" customFormat="1" customHeight="1" spans="1:4">
      <c r="A893" s="289" t="s">
        <v>112</v>
      </c>
      <c r="B893" s="286">
        <v>0</v>
      </c>
      <c r="C893" s="286">
        <v>0</v>
      </c>
      <c r="D893" s="287"/>
    </row>
    <row r="894" s="271" customFormat="1" customHeight="1" spans="1:4">
      <c r="A894" s="289" t="s">
        <v>113</v>
      </c>
      <c r="B894" s="286">
        <v>0</v>
      </c>
      <c r="C894" s="286">
        <v>0</v>
      </c>
      <c r="D894" s="287"/>
    </row>
    <row r="895" s="271" customFormat="1" customHeight="1" spans="1:4">
      <c r="A895" s="289" t="s">
        <v>114</v>
      </c>
      <c r="B895" s="286">
        <v>0</v>
      </c>
      <c r="C895" s="286">
        <v>0</v>
      </c>
      <c r="D895" s="287"/>
    </row>
    <row r="896" s="271" customFormat="1" customHeight="1" spans="1:4">
      <c r="A896" s="289" t="s">
        <v>761</v>
      </c>
      <c r="B896" s="286">
        <v>0</v>
      </c>
      <c r="C896" s="286">
        <v>0</v>
      </c>
      <c r="D896" s="287"/>
    </row>
    <row r="897" s="271" customFormat="1" customHeight="1" spans="1:4">
      <c r="A897" s="289" t="s">
        <v>762</v>
      </c>
      <c r="B897" s="286">
        <v>0</v>
      </c>
      <c r="C897" s="286">
        <v>0</v>
      </c>
      <c r="D897" s="287"/>
    </row>
    <row r="898" s="271" customFormat="1" customHeight="1" spans="1:4">
      <c r="A898" s="289" t="s">
        <v>763</v>
      </c>
      <c r="B898" s="286">
        <v>0</v>
      </c>
      <c r="C898" s="286">
        <v>0</v>
      </c>
      <c r="D898" s="287"/>
    </row>
    <row r="899" s="271" customFormat="1" customHeight="1" spans="1:4">
      <c r="A899" s="289" t="s">
        <v>764</v>
      </c>
      <c r="B899" s="286">
        <v>0</v>
      </c>
      <c r="C899" s="286">
        <v>0</v>
      </c>
      <c r="D899" s="287"/>
    </row>
    <row r="900" s="271" customFormat="1" customHeight="1" spans="1:4">
      <c r="A900" s="289" t="s">
        <v>765</v>
      </c>
      <c r="B900" s="286">
        <v>0</v>
      </c>
      <c r="C900" s="286">
        <v>0</v>
      </c>
      <c r="D900" s="287"/>
    </row>
    <row r="901" s="271" customFormat="1" customHeight="1" spans="1:4">
      <c r="A901" s="289" t="s">
        <v>766</v>
      </c>
      <c r="B901" s="286">
        <v>0</v>
      </c>
      <c r="C901" s="286">
        <v>0</v>
      </c>
      <c r="D901" s="287"/>
    </row>
    <row r="902" s="271" customFormat="1" customHeight="1" spans="1:4">
      <c r="A902" s="289" t="s">
        <v>767</v>
      </c>
      <c r="B902" s="286">
        <v>0</v>
      </c>
      <c r="C902" s="286">
        <v>0</v>
      </c>
      <c r="D902" s="287"/>
    </row>
    <row r="903" s="271" customFormat="1" customHeight="1" spans="1:4">
      <c r="A903" s="289" t="s">
        <v>768</v>
      </c>
      <c r="B903" s="286">
        <v>0</v>
      </c>
      <c r="C903" s="286">
        <v>0</v>
      </c>
      <c r="D903" s="287"/>
    </row>
    <row r="904" s="271" customFormat="1" customHeight="1" spans="1:4">
      <c r="A904" s="289" t="s">
        <v>769</v>
      </c>
      <c r="B904" s="286">
        <v>0</v>
      </c>
      <c r="C904" s="286">
        <v>0</v>
      </c>
      <c r="D904" s="287"/>
    </row>
    <row r="905" s="271" customFormat="1" customHeight="1" spans="1:4">
      <c r="A905" s="289" t="s">
        <v>770</v>
      </c>
      <c r="B905" s="286">
        <v>0</v>
      </c>
      <c r="C905" s="286">
        <v>0</v>
      </c>
      <c r="D905" s="287"/>
    </row>
    <row r="906" s="271" customFormat="1" customHeight="1" spans="1:4">
      <c r="A906" s="289" t="s">
        <v>771</v>
      </c>
      <c r="B906" s="286">
        <v>0</v>
      </c>
      <c r="C906" s="286">
        <v>0</v>
      </c>
      <c r="D906" s="287"/>
    </row>
    <row r="907" s="271" customFormat="1" customHeight="1" spans="1:4">
      <c r="A907" s="289" t="s">
        <v>772</v>
      </c>
      <c r="B907" s="286">
        <v>0</v>
      </c>
      <c r="C907" s="286">
        <v>0</v>
      </c>
      <c r="D907" s="287"/>
    </row>
    <row r="908" s="271" customFormat="1" customHeight="1" spans="1:4">
      <c r="A908" s="289" t="s">
        <v>773</v>
      </c>
      <c r="B908" s="286">
        <v>0</v>
      </c>
      <c r="C908" s="286">
        <v>0</v>
      </c>
      <c r="D908" s="287"/>
    </row>
    <row r="909" s="271" customFormat="1" customHeight="1" spans="1:4">
      <c r="A909" s="289" t="s">
        <v>774</v>
      </c>
      <c r="B909" s="286">
        <v>0</v>
      </c>
      <c r="C909" s="286">
        <v>0</v>
      </c>
      <c r="D909" s="287"/>
    </row>
    <row r="910" s="271" customFormat="1" customHeight="1" spans="1:4">
      <c r="A910" s="289" t="s">
        <v>775</v>
      </c>
      <c r="B910" s="286">
        <v>0</v>
      </c>
      <c r="C910" s="286">
        <v>0</v>
      </c>
      <c r="D910" s="287"/>
    </row>
    <row r="911" s="271" customFormat="1" customHeight="1" spans="1:4">
      <c r="A911" s="289" t="s">
        <v>776</v>
      </c>
      <c r="B911" s="286">
        <v>0</v>
      </c>
      <c r="C911" s="286">
        <v>0</v>
      </c>
      <c r="D911" s="287"/>
    </row>
    <row r="912" s="271" customFormat="1" customHeight="1" spans="1:4">
      <c r="A912" s="289" t="s">
        <v>745</v>
      </c>
      <c r="B912" s="286">
        <v>0</v>
      </c>
      <c r="C912" s="286">
        <v>0</v>
      </c>
      <c r="D912" s="287"/>
    </row>
    <row r="913" s="271" customFormat="1" customHeight="1" spans="1:4">
      <c r="A913" s="289" t="s">
        <v>777</v>
      </c>
      <c r="B913" s="286">
        <v>0</v>
      </c>
      <c r="C913" s="286">
        <v>0</v>
      </c>
      <c r="D913" s="287"/>
    </row>
    <row r="914" s="271" customFormat="1" customHeight="1" spans="1:4">
      <c r="A914" s="288" t="s">
        <v>778</v>
      </c>
      <c r="B914" s="286">
        <v>0</v>
      </c>
      <c r="C914" s="286">
        <f>SUM(C915:C941)</f>
        <v>0</v>
      </c>
      <c r="D914" s="287"/>
    </row>
    <row r="915" s="271" customFormat="1" customHeight="1" spans="1:4">
      <c r="A915" s="289" t="s">
        <v>112</v>
      </c>
      <c r="B915" s="286">
        <v>0</v>
      </c>
      <c r="C915" s="286">
        <v>0</v>
      </c>
      <c r="D915" s="287"/>
    </row>
    <row r="916" s="271" customFormat="1" customHeight="1" spans="1:4">
      <c r="A916" s="289" t="s">
        <v>113</v>
      </c>
      <c r="B916" s="286">
        <v>0</v>
      </c>
      <c r="C916" s="286">
        <v>0</v>
      </c>
      <c r="D916" s="287"/>
    </row>
    <row r="917" s="271" customFormat="1" customHeight="1" spans="1:4">
      <c r="A917" s="289" t="s">
        <v>114</v>
      </c>
      <c r="B917" s="286">
        <v>0</v>
      </c>
      <c r="C917" s="286">
        <v>0</v>
      </c>
      <c r="D917" s="287"/>
    </row>
    <row r="918" s="271" customFormat="1" customHeight="1" spans="1:4">
      <c r="A918" s="289" t="s">
        <v>779</v>
      </c>
      <c r="B918" s="286">
        <v>0</v>
      </c>
      <c r="C918" s="286">
        <v>0</v>
      </c>
      <c r="D918" s="287"/>
    </row>
    <row r="919" s="271" customFormat="1" customHeight="1" spans="1:4">
      <c r="A919" s="289" t="s">
        <v>780</v>
      </c>
      <c r="B919" s="286">
        <v>0</v>
      </c>
      <c r="C919" s="286">
        <v>0</v>
      </c>
      <c r="D919" s="287"/>
    </row>
    <row r="920" s="271" customFormat="1" customHeight="1" spans="1:4">
      <c r="A920" s="289" t="s">
        <v>781</v>
      </c>
      <c r="B920" s="286">
        <v>0</v>
      </c>
      <c r="C920" s="286">
        <v>0</v>
      </c>
      <c r="D920" s="287"/>
    </row>
    <row r="921" s="271" customFormat="1" customHeight="1" spans="1:4">
      <c r="A921" s="289" t="s">
        <v>782</v>
      </c>
      <c r="B921" s="286">
        <v>0</v>
      </c>
      <c r="C921" s="286">
        <v>0</v>
      </c>
      <c r="D921" s="287"/>
    </row>
    <row r="922" s="271" customFormat="1" customHeight="1" spans="1:4">
      <c r="A922" s="289" t="s">
        <v>783</v>
      </c>
      <c r="B922" s="286">
        <v>0</v>
      </c>
      <c r="C922" s="286">
        <v>0</v>
      </c>
      <c r="D922" s="287"/>
    </row>
    <row r="923" s="271" customFormat="1" customHeight="1" spans="1:4">
      <c r="A923" s="289" t="s">
        <v>784</v>
      </c>
      <c r="B923" s="286">
        <v>0</v>
      </c>
      <c r="C923" s="286">
        <v>0</v>
      </c>
      <c r="D923" s="287"/>
    </row>
    <row r="924" s="271" customFormat="1" customHeight="1" spans="1:4">
      <c r="A924" s="289" t="s">
        <v>785</v>
      </c>
      <c r="B924" s="286">
        <v>0</v>
      </c>
      <c r="C924" s="286">
        <v>0</v>
      </c>
      <c r="D924" s="287"/>
    </row>
    <row r="925" s="271" customFormat="1" customHeight="1" spans="1:4">
      <c r="A925" s="289" t="s">
        <v>786</v>
      </c>
      <c r="B925" s="286">
        <v>0</v>
      </c>
      <c r="C925" s="286">
        <v>0</v>
      </c>
      <c r="D925" s="287"/>
    </row>
    <row r="926" s="271" customFormat="1" customHeight="1" spans="1:4">
      <c r="A926" s="289" t="s">
        <v>787</v>
      </c>
      <c r="B926" s="286">
        <v>0</v>
      </c>
      <c r="C926" s="286">
        <v>0</v>
      </c>
      <c r="D926" s="287"/>
    </row>
    <row r="927" s="271" customFormat="1" customHeight="1" spans="1:4">
      <c r="A927" s="289" t="s">
        <v>788</v>
      </c>
      <c r="B927" s="286">
        <v>0</v>
      </c>
      <c r="C927" s="286">
        <v>0</v>
      </c>
      <c r="D927" s="287"/>
    </row>
    <row r="928" s="271" customFormat="1" customHeight="1" spans="1:4">
      <c r="A928" s="289" t="s">
        <v>789</v>
      </c>
      <c r="B928" s="286">
        <v>0</v>
      </c>
      <c r="C928" s="286">
        <v>0</v>
      </c>
      <c r="D928" s="287"/>
    </row>
    <row r="929" s="271" customFormat="1" customHeight="1" spans="1:4">
      <c r="A929" s="289" t="s">
        <v>790</v>
      </c>
      <c r="B929" s="286">
        <v>0</v>
      </c>
      <c r="C929" s="286">
        <v>0</v>
      </c>
      <c r="D929" s="287"/>
    </row>
    <row r="930" s="271" customFormat="1" customHeight="1" spans="1:4">
      <c r="A930" s="289" t="s">
        <v>791</v>
      </c>
      <c r="B930" s="286">
        <v>0</v>
      </c>
      <c r="C930" s="286">
        <v>0</v>
      </c>
      <c r="D930" s="287"/>
    </row>
    <row r="931" s="271" customFormat="1" customHeight="1" spans="1:4">
      <c r="A931" s="289" t="s">
        <v>792</v>
      </c>
      <c r="B931" s="286">
        <v>0</v>
      </c>
      <c r="C931" s="286">
        <v>0</v>
      </c>
      <c r="D931" s="287"/>
    </row>
    <row r="932" s="271" customFormat="1" customHeight="1" spans="1:4">
      <c r="A932" s="289" t="s">
        <v>793</v>
      </c>
      <c r="B932" s="286">
        <v>0</v>
      </c>
      <c r="C932" s="286">
        <v>0</v>
      </c>
      <c r="D932" s="287"/>
    </row>
    <row r="933" s="271" customFormat="1" customHeight="1" spans="1:4">
      <c r="A933" s="289" t="s">
        <v>794</v>
      </c>
      <c r="B933" s="286">
        <v>0</v>
      </c>
      <c r="C933" s="286">
        <v>0</v>
      </c>
      <c r="D933" s="287"/>
    </row>
    <row r="934" s="271" customFormat="1" customHeight="1" spans="1:4">
      <c r="A934" s="289" t="s">
        <v>795</v>
      </c>
      <c r="B934" s="286">
        <v>0</v>
      </c>
      <c r="C934" s="286">
        <v>0</v>
      </c>
      <c r="D934" s="287"/>
    </row>
    <row r="935" s="271" customFormat="1" customHeight="1" spans="1:4">
      <c r="A935" s="289" t="s">
        <v>796</v>
      </c>
      <c r="B935" s="286">
        <v>0</v>
      </c>
      <c r="C935" s="286">
        <v>0</v>
      </c>
      <c r="D935" s="287"/>
    </row>
    <row r="936" s="271" customFormat="1" customHeight="1" spans="1:4">
      <c r="A936" s="289" t="s">
        <v>772</v>
      </c>
      <c r="B936" s="286">
        <v>0</v>
      </c>
      <c r="C936" s="286">
        <v>0</v>
      </c>
      <c r="D936" s="287"/>
    </row>
    <row r="937" s="271" customFormat="1" customHeight="1" spans="1:4">
      <c r="A937" s="289" t="s">
        <v>797</v>
      </c>
      <c r="B937" s="286">
        <v>0</v>
      </c>
      <c r="C937" s="286">
        <v>0</v>
      </c>
      <c r="D937" s="287"/>
    </row>
    <row r="938" s="271" customFormat="1" customHeight="1" spans="1:4">
      <c r="A938" s="289" t="s">
        <v>798</v>
      </c>
      <c r="B938" s="286">
        <v>0</v>
      </c>
      <c r="C938" s="286">
        <v>0</v>
      </c>
      <c r="D938" s="287"/>
    </row>
    <row r="939" s="271" customFormat="1" customHeight="1" spans="1:4">
      <c r="A939" s="289" t="s">
        <v>799</v>
      </c>
      <c r="B939" s="286">
        <v>0</v>
      </c>
      <c r="C939" s="286">
        <v>0</v>
      </c>
      <c r="D939" s="287"/>
    </row>
    <row r="940" s="271" customFormat="1" customHeight="1" spans="1:4">
      <c r="A940" s="289" t="s">
        <v>800</v>
      </c>
      <c r="B940" s="286">
        <v>0</v>
      </c>
      <c r="C940" s="286">
        <v>0</v>
      </c>
      <c r="D940" s="287"/>
    </row>
    <row r="941" s="271" customFormat="1" customHeight="1" spans="1:4">
      <c r="A941" s="289" t="s">
        <v>801</v>
      </c>
      <c r="B941" s="286">
        <v>0</v>
      </c>
      <c r="C941" s="286">
        <v>0</v>
      </c>
      <c r="D941" s="287"/>
    </row>
    <row r="942" s="271" customFormat="1" customHeight="1" spans="1:4">
      <c r="A942" s="288" t="s">
        <v>802</v>
      </c>
      <c r="B942" s="286">
        <v>0</v>
      </c>
      <c r="C942" s="286">
        <f>SUM(C943:C952)</f>
        <v>0</v>
      </c>
      <c r="D942" s="287"/>
    </row>
    <row r="943" s="271" customFormat="1" customHeight="1" spans="1:4">
      <c r="A943" s="289" t="s">
        <v>112</v>
      </c>
      <c r="B943" s="286">
        <v>0</v>
      </c>
      <c r="C943" s="286">
        <v>0</v>
      </c>
      <c r="D943" s="287"/>
    </row>
    <row r="944" s="271" customFormat="1" customHeight="1" spans="1:4">
      <c r="A944" s="289" t="s">
        <v>113</v>
      </c>
      <c r="B944" s="286">
        <v>0</v>
      </c>
      <c r="C944" s="286">
        <v>0</v>
      </c>
      <c r="D944" s="287"/>
    </row>
    <row r="945" s="271" customFormat="1" customHeight="1" spans="1:4">
      <c r="A945" s="289" t="s">
        <v>114</v>
      </c>
      <c r="B945" s="286">
        <v>0</v>
      </c>
      <c r="C945" s="286">
        <v>0</v>
      </c>
      <c r="D945" s="287"/>
    </row>
    <row r="946" s="271" customFormat="1" customHeight="1" spans="1:4">
      <c r="A946" s="289" t="s">
        <v>803</v>
      </c>
      <c r="B946" s="286">
        <v>0</v>
      </c>
      <c r="C946" s="286">
        <v>0</v>
      </c>
      <c r="D946" s="287"/>
    </row>
    <row r="947" s="271" customFormat="1" customHeight="1" spans="1:4">
      <c r="A947" s="289" t="s">
        <v>804</v>
      </c>
      <c r="B947" s="286">
        <v>0</v>
      </c>
      <c r="C947" s="286">
        <v>0</v>
      </c>
      <c r="D947" s="287"/>
    </row>
    <row r="948" s="271" customFormat="1" customHeight="1" spans="1:4">
      <c r="A948" s="289" t="s">
        <v>805</v>
      </c>
      <c r="B948" s="286">
        <v>0</v>
      </c>
      <c r="C948" s="286">
        <v>0</v>
      </c>
      <c r="D948" s="287"/>
    </row>
    <row r="949" s="271" customFormat="1" customHeight="1" spans="1:4">
      <c r="A949" s="289" t="s">
        <v>806</v>
      </c>
      <c r="B949" s="286">
        <v>0</v>
      </c>
      <c r="C949" s="286">
        <v>0</v>
      </c>
      <c r="D949" s="287"/>
    </row>
    <row r="950" s="271" customFormat="1" customHeight="1" spans="1:4">
      <c r="A950" s="289" t="s">
        <v>807</v>
      </c>
      <c r="B950" s="286">
        <v>0</v>
      </c>
      <c r="C950" s="286">
        <v>0</v>
      </c>
      <c r="D950" s="287"/>
    </row>
    <row r="951" s="271" customFormat="1" customHeight="1" spans="1:4">
      <c r="A951" s="289" t="s">
        <v>121</v>
      </c>
      <c r="B951" s="286">
        <v>0</v>
      </c>
      <c r="C951" s="286">
        <v>0</v>
      </c>
      <c r="D951" s="287"/>
    </row>
    <row r="952" s="271" customFormat="1" customHeight="1" spans="1:4">
      <c r="A952" s="289" t="s">
        <v>808</v>
      </c>
      <c r="B952" s="286">
        <v>0</v>
      </c>
      <c r="C952" s="286">
        <v>0</v>
      </c>
      <c r="D952" s="287"/>
    </row>
    <row r="953" s="271" customFormat="1" customHeight="1" spans="1:4">
      <c r="A953" s="288" t="s">
        <v>809</v>
      </c>
      <c r="B953" s="286">
        <v>0</v>
      </c>
      <c r="C953" s="286">
        <f>SUM(C954:C959)</f>
        <v>0</v>
      </c>
      <c r="D953" s="287"/>
    </row>
    <row r="954" s="271" customFormat="1" customHeight="1" spans="1:4">
      <c r="A954" s="289" t="s">
        <v>810</v>
      </c>
      <c r="B954" s="286">
        <v>0</v>
      </c>
      <c r="C954" s="286">
        <v>0</v>
      </c>
      <c r="D954" s="287"/>
    </row>
    <row r="955" s="271" customFormat="1" customHeight="1" spans="1:4">
      <c r="A955" s="289" t="s">
        <v>811</v>
      </c>
      <c r="B955" s="286">
        <v>0</v>
      </c>
      <c r="C955" s="286">
        <v>0</v>
      </c>
      <c r="D955" s="287"/>
    </row>
    <row r="956" s="271" customFormat="1" customHeight="1" spans="1:4">
      <c r="A956" s="289" t="s">
        <v>812</v>
      </c>
      <c r="B956" s="286">
        <v>0</v>
      </c>
      <c r="C956" s="286">
        <v>0</v>
      </c>
      <c r="D956" s="287"/>
    </row>
    <row r="957" s="271" customFormat="1" customHeight="1" spans="1:4">
      <c r="A957" s="289" t="s">
        <v>813</v>
      </c>
      <c r="B957" s="286">
        <v>0</v>
      </c>
      <c r="C957" s="286">
        <v>0</v>
      </c>
      <c r="D957" s="287"/>
    </row>
    <row r="958" s="271" customFormat="1" customHeight="1" spans="1:4">
      <c r="A958" s="289" t="s">
        <v>814</v>
      </c>
      <c r="B958" s="286">
        <v>0</v>
      </c>
      <c r="C958" s="286">
        <v>0</v>
      </c>
      <c r="D958" s="287"/>
    </row>
    <row r="959" s="271" customFormat="1" customHeight="1" spans="1:4">
      <c r="A959" s="289" t="s">
        <v>815</v>
      </c>
      <c r="B959" s="286"/>
      <c r="C959" s="286"/>
      <c r="D959" s="287"/>
    </row>
    <row r="960" s="271" customFormat="1" customHeight="1" spans="1:4">
      <c r="A960" s="288" t="s">
        <v>816</v>
      </c>
      <c r="B960" s="286">
        <f>SUM(B961:B965)</f>
        <v>31</v>
      </c>
      <c r="C960" s="286">
        <f>SUM(C961:C965)</f>
        <v>42</v>
      </c>
      <c r="D960" s="287">
        <f>C960/B960</f>
        <v>1.35483870967742</v>
      </c>
    </row>
    <row r="961" s="271" customFormat="1" customHeight="1" spans="1:4">
      <c r="A961" s="289" t="s">
        <v>817</v>
      </c>
      <c r="B961" s="286">
        <v>0</v>
      </c>
      <c r="C961" s="286">
        <v>0</v>
      </c>
      <c r="D961" s="287"/>
    </row>
    <row r="962" s="271" customFormat="1" customHeight="1" spans="1:4">
      <c r="A962" s="289" t="s">
        <v>818</v>
      </c>
      <c r="B962" s="286">
        <v>0</v>
      </c>
      <c r="C962" s="286">
        <v>0</v>
      </c>
      <c r="D962" s="287"/>
    </row>
    <row r="963" s="271" customFormat="1" customHeight="1" spans="1:4">
      <c r="A963" s="289" t="s">
        <v>819</v>
      </c>
      <c r="B963" s="286">
        <v>31</v>
      </c>
      <c r="C963" s="286">
        <v>42</v>
      </c>
      <c r="D963" s="287">
        <f>C963/B963</f>
        <v>1.35483870967742</v>
      </c>
    </row>
    <row r="964" s="271" customFormat="1" customHeight="1" spans="1:4">
      <c r="A964" s="289" t="s">
        <v>820</v>
      </c>
      <c r="B964" s="286">
        <v>0</v>
      </c>
      <c r="C964" s="286">
        <v>0</v>
      </c>
      <c r="D964" s="287"/>
    </row>
    <row r="965" s="271" customFormat="1" customHeight="1" spans="1:4">
      <c r="A965" s="289" t="s">
        <v>821</v>
      </c>
      <c r="B965" s="286">
        <v>0</v>
      </c>
      <c r="C965" s="286">
        <v>0</v>
      </c>
      <c r="D965" s="287"/>
    </row>
    <row r="966" s="271" customFormat="1" customHeight="1" spans="1:4">
      <c r="A966" s="288" t="s">
        <v>822</v>
      </c>
      <c r="B966" s="286">
        <v>0</v>
      </c>
      <c r="C966" s="286">
        <f>SUM(C967:C968)</f>
        <v>0</v>
      </c>
      <c r="D966" s="287"/>
    </row>
    <row r="967" s="271" customFormat="1" customHeight="1" spans="1:4">
      <c r="A967" s="289" t="s">
        <v>823</v>
      </c>
      <c r="B967" s="286">
        <v>0</v>
      </c>
      <c r="C967" s="286">
        <v>0</v>
      </c>
      <c r="D967" s="287"/>
    </row>
    <row r="968" s="271" customFormat="1" customHeight="1" spans="1:4">
      <c r="A968" s="289" t="s">
        <v>824</v>
      </c>
      <c r="B968" s="286">
        <v>0</v>
      </c>
      <c r="C968" s="286">
        <v>0</v>
      </c>
      <c r="D968" s="287"/>
    </row>
    <row r="969" s="271" customFormat="1" customHeight="1" spans="1:4">
      <c r="A969" s="288" t="s">
        <v>825</v>
      </c>
      <c r="B969" s="286">
        <v>0</v>
      </c>
      <c r="C969" s="286">
        <f>C970+C971</f>
        <v>0</v>
      </c>
      <c r="D969" s="287"/>
    </row>
    <row r="970" s="271" customFormat="1" customHeight="1" spans="1:4">
      <c r="A970" s="289" t="s">
        <v>826</v>
      </c>
      <c r="B970" s="286">
        <v>0</v>
      </c>
      <c r="C970" s="286">
        <v>0</v>
      </c>
      <c r="D970" s="287"/>
    </row>
    <row r="971" s="271" customFormat="1" customHeight="1" spans="1:4">
      <c r="A971" s="289" t="s">
        <v>827</v>
      </c>
      <c r="B971" s="286">
        <v>0</v>
      </c>
      <c r="C971" s="286">
        <v>0</v>
      </c>
      <c r="D971" s="287"/>
    </row>
    <row r="972" s="271" customFormat="1" customHeight="1" spans="1:4">
      <c r="A972" s="288" t="s">
        <v>88</v>
      </c>
      <c r="B972" s="286">
        <v>0</v>
      </c>
      <c r="C972" s="286">
        <f>SUM(C973,C995,C1005,C1015,C1022,C1027)</f>
        <v>0</v>
      </c>
      <c r="D972" s="287"/>
    </row>
    <row r="973" s="271" customFormat="1" customHeight="1" spans="1:4">
      <c r="A973" s="288" t="s">
        <v>828</v>
      </c>
      <c r="B973" s="286">
        <v>0</v>
      </c>
      <c r="C973" s="286">
        <f>SUM(C974:C994)</f>
        <v>0</v>
      </c>
      <c r="D973" s="287"/>
    </row>
    <row r="974" s="271" customFormat="1" customHeight="1" spans="1:4">
      <c r="A974" s="289" t="s">
        <v>112</v>
      </c>
      <c r="B974" s="286">
        <v>0</v>
      </c>
      <c r="C974" s="286">
        <v>0</v>
      </c>
      <c r="D974" s="287"/>
    </row>
    <row r="975" s="271" customFormat="1" customHeight="1" spans="1:4">
      <c r="A975" s="289" t="s">
        <v>113</v>
      </c>
      <c r="B975" s="286">
        <v>0</v>
      </c>
      <c r="C975" s="286">
        <v>0</v>
      </c>
      <c r="D975" s="287"/>
    </row>
    <row r="976" s="271" customFormat="1" customHeight="1" spans="1:4">
      <c r="A976" s="289" t="s">
        <v>114</v>
      </c>
      <c r="B976" s="286">
        <v>0</v>
      </c>
      <c r="C976" s="286">
        <v>0</v>
      </c>
      <c r="D976" s="287"/>
    </row>
    <row r="977" s="271" customFormat="1" customHeight="1" spans="1:4">
      <c r="A977" s="289" t="s">
        <v>829</v>
      </c>
      <c r="B977" s="286">
        <v>0</v>
      </c>
      <c r="C977" s="286">
        <v>0</v>
      </c>
      <c r="D977" s="287"/>
    </row>
    <row r="978" s="271" customFormat="1" customHeight="1" spans="1:4">
      <c r="A978" s="289" t="s">
        <v>830</v>
      </c>
      <c r="B978" s="286">
        <v>0</v>
      </c>
      <c r="C978" s="286">
        <v>0</v>
      </c>
      <c r="D978" s="287"/>
    </row>
    <row r="979" s="271" customFormat="1" customHeight="1" spans="1:4">
      <c r="A979" s="289" t="s">
        <v>831</v>
      </c>
      <c r="B979" s="286">
        <v>0</v>
      </c>
      <c r="C979" s="286">
        <v>0</v>
      </c>
      <c r="D979" s="287"/>
    </row>
    <row r="980" s="271" customFormat="1" customHeight="1" spans="1:4">
      <c r="A980" s="289" t="s">
        <v>832</v>
      </c>
      <c r="B980" s="286">
        <v>0</v>
      </c>
      <c r="C980" s="286">
        <v>0</v>
      </c>
      <c r="D980" s="287"/>
    </row>
    <row r="981" s="271" customFormat="1" customHeight="1" spans="1:4">
      <c r="A981" s="289" t="s">
        <v>833</v>
      </c>
      <c r="B981" s="286">
        <v>0</v>
      </c>
      <c r="C981" s="286">
        <v>0</v>
      </c>
      <c r="D981" s="287"/>
    </row>
    <row r="982" s="271" customFormat="1" customHeight="1" spans="1:4">
      <c r="A982" s="289" t="s">
        <v>834</v>
      </c>
      <c r="B982" s="286">
        <v>0</v>
      </c>
      <c r="C982" s="286">
        <v>0</v>
      </c>
      <c r="D982" s="287"/>
    </row>
    <row r="983" s="271" customFormat="1" customHeight="1" spans="1:4">
      <c r="A983" s="289" t="s">
        <v>835</v>
      </c>
      <c r="B983" s="286">
        <v>0</v>
      </c>
      <c r="C983" s="286">
        <v>0</v>
      </c>
      <c r="D983" s="287"/>
    </row>
    <row r="984" s="271" customFormat="1" customHeight="1" spans="1:4">
      <c r="A984" s="289" t="s">
        <v>836</v>
      </c>
      <c r="B984" s="286">
        <v>0</v>
      </c>
      <c r="C984" s="286">
        <v>0</v>
      </c>
      <c r="D984" s="287"/>
    </row>
    <row r="985" s="271" customFormat="1" customHeight="1" spans="1:4">
      <c r="A985" s="289" t="s">
        <v>837</v>
      </c>
      <c r="B985" s="286">
        <v>0</v>
      </c>
      <c r="C985" s="286">
        <v>0</v>
      </c>
      <c r="D985" s="287"/>
    </row>
    <row r="986" s="271" customFormat="1" customHeight="1" spans="1:4">
      <c r="A986" s="289" t="s">
        <v>838</v>
      </c>
      <c r="B986" s="286">
        <v>0</v>
      </c>
      <c r="C986" s="286">
        <v>0</v>
      </c>
      <c r="D986" s="287"/>
    </row>
    <row r="987" s="271" customFormat="1" customHeight="1" spans="1:4">
      <c r="A987" s="289" t="s">
        <v>839</v>
      </c>
      <c r="B987" s="286">
        <v>0</v>
      </c>
      <c r="C987" s="286">
        <v>0</v>
      </c>
      <c r="D987" s="287"/>
    </row>
    <row r="988" s="271" customFormat="1" customHeight="1" spans="1:4">
      <c r="A988" s="289" t="s">
        <v>840</v>
      </c>
      <c r="B988" s="286">
        <v>0</v>
      </c>
      <c r="C988" s="286">
        <v>0</v>
      </c>
      <c r="D988" s="287"/>
    </row>
    <row r="989" s="271" customFormat="1" customHeight="1" spans="1:4">
      <c r="A989" s="289" t="s">
        <v>841</v>
      </c>
      <c r="B989" s="286">
        <v>0</v>
      </c>
      <c r="C989" s="286">
        <v>0</v>
      </c>
      <c r="D989" s="287"/>
    </row>
    <row r="990" s="271" customFormat="1" customHeight="1" spans="1:4">
      <c r="A990" s="289" t="s">
        <v>842</v>
      </c>
      <c r="B990" s="286">
        <v>0</v>
      </c>
      <c r="C990" s="286">
        <v>0</v>
      </c>
      <c r="D990" s="287"/>
    </row>
    <row r="991" s="271" customFormat="1" customHeight="1" spans="1:4">
      <c r="A991" s="289" t="s">
        <v>843</v>
      </c>
      <c r="B991" s="286">
        <v>0</v>
      </c>
      <c r="C991" s="286">
        <v>0</v>
      </c>
      <c r="D991" s="287"/>
    </row>
    <row r="992" s="271" customFormat="1" customHeight="1" spans="1:4">
      <c r="A992" s="289" t="s">
        <v>844</v>
      </c>
      <c r="B992" s="286">
        <v>0</v>
      </c>
      <c r="C992" s="286">
        <v>0</v>
      </c>
      <c r="D992" s="287"/>
    </row>
    <row r="993" s="271" customFormat="1" customHeight="1" spans="1:4">
      <c r="A993" s="289" t="s">
        <v>845</v>
      </c>
      <c r="B993" s="286">
        <v>0</v>
      </c>
      <c r="C993" s="286">
        <v>0</v>
      </c>
      <c r="D993" s="287"/>
    </row>
    <row r="994" s="271" customFormat="1" customHeight="1" spans="1:4">
      <c r="A994" s="289" t="s">
        <v>846</v>
      </c>
      <c r="B994" s="286">
        <v>0</v>
      </c>
      <c r="C994" s="286">
        <v>0</v>
      </c>
      <c r="D994" s="287"/>
    </row>
    <row r="995" s="271" customFormat="1" customHeight="1" spans="1:4">
      <c r="A995" s="288" t="s">
        <v>847</v>
      </c>
      <c r="B995" s="286">
        <v>0</v>
      </c>
      <c r="C995" s="286">
        <f>SUM(C996:C1004)</f>
        <v>0</v>
      </c>
      <c r="D995" s="287"/>
    </row>
    <row r="996" s="271" customFormat="1" customHeight="1" spans="1:4">
      <c r="A996" s="289" t="s">
        <v>112</v>
      </c>
      <c r="B996" s="286">
        <v>0</v>
      </c>
      <c r="C996" s="286">
        <v>0</v>
      </c>
      <c r="D996" s="287"/>
    </row>
    <row r="997" s="271" customFormat="1" customHeight="1" spans="1:4">
      <c r="A997" s="289" t="s">
        <v>113</v>
      </c>
      <c r="B997" s="286">
        <v>0</v>
      </c>
      <c r="C997" s="286">
        <v>0</v>
      </c>
      <c r="D997" s="287"/>
    </row>
    <row r="998" s="271" customFormat="1" customHeight="1" spans="1:4">
      <c r="A998" s="289" t="s">
        <v>114</v>
      </c>
      <c r="B998" s="286">
        <v>0</v>
      </c>
      <c r="C998" s="286">
        <v>0</v>
      </c>
      <c r="D998" s="287"/>
    </row>
    <row r="999" s="271" customFormat="1" customHeight="1" spans="1:4">
      <c r="A999" s="289" t="s">
        <v>848</v>
      </c>
      <c r="B999" s="286">
        <v>0</v>
      </c>
      <c r="C999" s="286">
        <v>0</v>
      </c>
      <c r="D999" s="287"/>
    </row>
    <row r="1000" s="271" customFormat="1" customHeight="1" spans="1:4">
      <c r="A1000" s="289" t="s">
        <v>849</v>
      </c>
      <c r="B1000" s="286">
        <v>0</v>
      </c>
      <c r="C1000" s="286">
        <v>0</v>
      </c>
      <c r="D1000" s="287"/>
    </row>
    <row r="1001" s="271" customFormat="1" customHeight="1" spans="1:4">
      <c r="A1001" s="289" t="s">
        <v>850</v>
      </c>
      <c r="B1001" s="286">
        <v>0</v>
      </c>
      <c r="C1001" s="286">
        <v>0</v>
      </c>
      <c r="D1001" s="287"/>
    </row>
    <row r="1002" s="271" customFormat="1" customHeight="1" spans="1:4">
      <c r="A1002" s="289" t="s">
        <v>851</v>
      </c>
      <c r="B1002" s="286">
        <v>0</v>
      </c>
      <c r="C1002" s="286">
        <v>0</v>
      </c>
      <c r="D1002" s="287"/>
    </row>
    <row r="1003" s="271" customFormat="1" customHeight="1" spans="1:4">
      <c r="A1003" s="289" t="s">
        <v>852</v>
      </c>
      <c r="B1003" s="286">
        <v>0</v>
      </c>
      <c r="C1003" s="286">
        <v>0</v>
      </c>
      <c r="D1003" s="287"/>
    </row>
    <row r="1004" s="271" customFormat="1" customHeight="1" spans="1:4">
      <c r="A1004" s="289" t="s">
        <v>853</v>
      </c>
      <c r="B1004" s="286">
        <v>0</v>
      </c>
      <c r="C1004" s="286">
        <v>0</v>
      </c>
      <c r="D1004" s="287"/>
    </row>
    <row r="1005" s="271" customFormat="1" customHeight="1" spans="1:4">
      <c r="A1005" s="288" t="s">
        <v>854</v>
      </c>
      <c r="B1005" s="286">
        <v>0</v>
      </c>
      <c r="C1005" s="286">
        <f>SUM(C1006:C1014)</f>
        <v>0</v>
      </c>
      <c r="D1005" s="287"/>
    </row>
    <row r="1006" s="271" customFormat="1" customHeight="1" spans="1:4">
      <c r="A1006" s="289" t="s">
        <v>112</v>
      </c>
      <c r="B1006" s="286">
        <v>0</v>
      </c>
      <c r="C1006" s="286">
        <v>0</v>
      </c>
      <c r="D1006" s="287"/>
    </row>
    <row r="1007" s="271" customFormat="1" customHeight="1" spans="1:4">
      <c r="A1007" s="289" t="s">
        <v>113</v>
      </c>
      <c r="B1007" s="286">
        <v>0</v>
      </c>
      <c r="C1007" s="286">
        <v>0</v>
      </c>
      <c r="D1007" s="287"/>
    </row>
    <row r="1008" s="271" customFormat="1" customHeight="1" spans="1:4">
      <c r="A1008" s="289" t="s">
        <v>114</v>
      </c>
      <c r="B1008" s="286">
        <v>0</v>
      </c>
      <c r="C1008" s="286">
        <v>0</v>
      </c>
      <c r="D1008" s="287"/>
    </row>
    <row r="1009" s="271" customFormat="1" customHeight="1" spans="1:4">
      <c r="A1009" s="289" t="s">
        <v>855</v>
      </c>
      <c r="B1009" s="286">
        <v>0</v>
      </c>
      <c r="C1009" s="286">
        <v>0</v>
      </c>
      <c r="D1009" s="287"/>
    </row>
    <row r="1010" s="271" customFormat="1" customHeight="1" spans="1:4">
      <c r="A1010" s="289" t="s">
        <v>856</v>
      </c>
      <c r="B1010" s="286">
        <v>0</v>
      </c>
      <c r="C1010" s="286">
        <v>0</v>
      </c>
      <c r="D1010" s="287"/>
    </row>
    <row r="1011" s="271" customFormat="1" customHeight="1" spans="1:4">
      <c r="A1011" s="289" t="s">
        <v>857</v>
      </c>
      <c r="B1011" s="286">
        <v>0</v>
      </c>
      <c r="C1011" s="286">
        <v>0</v>
      </c>
      <c r="D1011" s="287"/>
    </row>
    <row r="1012" s="271" customFormat="1" customHeight="1" spans="1:4">
      <c r="A1012" s="289" t="s">
        <v>858</v>
      </c>
      <c r="B1012" s="286">
        <v>0</v>
      </c>
      <c r="C1012" s="286">
        <v>0</v>
      </c>
      <c r="D1012" s="287"/>
    </row>
    <row r="1013" s="271" customFormat="1" customHeight="1" spans="1:4">
      <c r="A1013" s="289" t="s">
        <v>859</v>
      </c>
      <c r="B1013" s="286">
        <v>0</v>
      </c>
      <c r="C1013" s="286">
        <v>0</v>
      </c>
      <c r="D1013" s="287"/>
    </row>
    <row r="1014" s="271" customFormat="1" customHeight="1" spans="1:4">
      <c r="A1014" s="289" t="s">
        <v>860</v>
      </c>
      <c r="B1014" s="286">
        <v>0</v>
      </c>
      <c r="C1014" s="286">
        <v>0</v>
      </c>
      <c r="D1014" s="287"/>
    </row>
    <row r="1015" s="271" customFormat="1" customHeight="1" spans="1:4">
      <c r="A1015" s="288" t="s">
        <v>861</v>
      </c>
      <c r="B1015" s="286">
        <v>0</v>
      </c>
      <c r="C1015" s="286">
        <f>SUM(C1016:C1021)</f>
        <v>0</v>
      </c>
      <c r="D1015" s="287"/>
    </row>
    <row r="1016" s="271" customFormat="1" customHeight="1" spans="1:4">
      <c r="A1016" s="289" t="s">
        <v>112</v>
      </c>
      <c r="B1016" s="286">
        <v>0</v>
      </c>
      <c r="C1016" s="286">
        <v>0</v>
      </c>
      <c r="D1016" s="287"/>
    </row>
    <row r="1017" s="271" customFormat="1" customHeight="1" spans="1:4">
      <c r="A1017" s="289" t="s">
        <v>113</v>
      </c>
      <c r="B1017" s="286">
        <v>0</v>
      </c>
      <c r="C1017" s="286">
        <v>0</v>
      </c>
      <c r="D1017" s="287"/>
    </row>
    <row r="1018" s="271" customFormat="1" customHeight="1" spans="1:4">
      <c r="A1018" s="289" t="s">
        <v>114</v>
      </c>
      <c r="B1018" s="286">
        <v>0</v>
      </c>
      <c r="C1018" s="286">
        <v>0</v>
      </c>
      <c r="D1018" s="287"/>
    </row>
    <row r="1019" s="271" customFormat="1" customHeight="1" spans="1:4">
      <c r="A1019" s="289" t="s">
        <v>852</v>
      </c>
      <c r="B1019" s="286">
        <v>0</v>
      </c>
      <c r="C1019" s="286">
        <v>0</v>
      </c>
      <c r="D1019" s="287"/>
    </row>
    <row r="1020" s="271" customFormat="1" customHeight="1" spans="1:4">
      <c r="A1020" s="289" t="s">
        <v>862</v>
      </c>
      <c r="B1020" s="286">
        <v>0</v>
      </c>
      <c r="C1020" s="286">
        <v>0</v>
      </c>
      <c r="D1020" s="287"/>
    </row>
    <row r="1021" s="271" customFormat="1" customHeight="1" spans="1:4">
      <c r="A1021" s="289" t="s">
        <v>863</v>
      </c>
      <c r="B1021" s="286">
        <v>0</v>
      </c>
      <c r="C1021" s="286">
        <v>0</v>
      </c>
      <c r="D1021" s="287"/>
    </row>
    <row r="1022" s="271" customFormat="1" customHeight="1" spans="1:4">
      <c r="A1022" s="288" t="s">
        <v>864</v>
      </c>
      <c r="B1022" s="286">
        <v>0</v>
      </c>
      <c r="C1022" s="286">
        <f>SUM(C1023:C1026)</f>
        <v>0</v>
      </c>
      <c r="D1022" s="287"/>
    </row>
    <row r="1023" s="271" customFormat="1" customHeight="1" spans="1:4">
      <c r="A1023" s="289" t="s">
        <v>865</v>
      </c>
      <c r="B1023" s="286">
        <v>0</v>
      </c>
      <c r="C1023" s="286">
        <v>0</v>
      </c>
      <c r="D1023" s="287"/>
    </row>
    <row r="1024" s="271" customFormat="1" customHeight="1" spans="1:4">
      <c r="A1024" s="289" t="s">
        <v>866</v>
      </c>
      <c r="B1024" s="286">
        <v>0</v>
      </c>
      <c r="C1024" s="286">
        <v>0</v>
      </c>
      <c r="D1024" s="287"/>
    </row>
    <row r="1025" s="271" customFormat="1" customHeight="1" spans="1:4">
      <c r="A1025" s="289" t="s">
        <v>867</v>
      </c>
      <c r="B1025" s="286">
        <v>0</v>
      </c>
      <c r="C1025" s="286">
        <v>0</v>
      </c>
      <c r="D1025" s="287"/>
    </row>
    <row r="1026" s="271" customFormat="1" customHeight="1" spans="1:4">
      <c r="A1026" s="289" t="s">
        <v>868</v>
      </c>
      <c r="B1026" s="286">
        <v>0</v>
      </c>
      <c r="C1026" s="286">
        <v>0</v>
      </c>
      <c r="D1026" s="287"/>
    </row>
    <row r="1027" s="271" customFormat="1" customHeight="1" spans="1:4">
      <c r="A1027" s="288" t="s">
        <v>869</v>
      </c>
      <c r="B1027" s="286">
        <v>0</v>
      </c>
      <c r="C1027" s="286">
        <f>SUM(C1028:C1029)</f>
        <v>0</v>
      </c>
      <c r="D1027" s="287"/>
    </row>
    <row r="1028" s="271" customFormat="1" customHeight="1" spans="1:4">
      <c r="A1028" s="289" t="s">
        <v>870</v>
      </c>
      <c r="B1028" s="286">
        <v>0</v>
      </c>
      <c r="C1028" s="286">
        <v>0</v>
      </c>
      <c r="D1028" s="287"/>
    </row>
    <row r="1029" s="271" customFormat="1" customHeight="1" spans="1:4">
      <c r="A1029" s="289" t="s">
        <v>871</v>
      </c>
      <c r="B1029" s="286">
        <v>0</v>
      </c>
      <c r="C1029" s="286">
        <v>0</v>
      </c>
      <c r="D1029" s="287"/>
    </row>
    <row r="1030" s="271" customFormat="1" customHeight="1" spans="1:4">
      <c r="A1030" s="288" t="s">
        <v>89</v>
      </c>
      <c r="B1030" s="286">
        <f>SUM(B1031,B1041,B1057,B1062,B1073,B1080,B1088)</f>
        <v>16710</v>
      </c>
      <c r="C1030" s="286">
        <f>SUM(C1031,C1041,C1057,C1062,C1073,C1080,C1088)</f>
        <v>15986</v>
      </c>
      <c r="D1030" s="287">
        <f t="shared" ref="D1030:D1033" si="63">C1030/B1030</f>
        <v>0.956672651107122</v>
      </c>
    </row>
    <row r="1031" s="271" customFormat="1" customHeight="1" spans="1:4">
      <c r="A1031" s="288" t="s">
        <v>872</v>
      </c>
      <c r="B1031" s="286">
        <f>SUM(B1032:B1040)</f>
        <v>5</v>
      </c>
      <c r="C1031" s="286">
        <f>SUM(C1032:C1040)</f>
        <v>5</v>
      </c>
      <c r="D1031" s="287">
        <f t="shared" si="63"/>
        <v>1</v>
      </c>
    </row>
    <row r="1032" s="271" customFormat="1" customHeight="1" spans="1:4">
      <c r="A1032" s="289" t="s">
        <v>112</v>
      </c>
      <c r="B1032" s="286">
        <v>0</v>
      </c>
      <c r="C1032" s="286">
        <v>0</v>
      </c>
      <c r="D1032" s="287"/>
    </row>
    <row r="1033" s="271" customFormat="1" customHeight="1" spans="1:4">
      <c r="A1033" s="289" t="s">
        <v>113</v>
      </c>
      <c r="B1033" s="286">
        <v>5</v>
      </c>
      <c r="C1033" s="286">
        <v>5</v>
      </c>
      <c r="D1033" s="287">
        <f t="shared" si="63"/>
        <v>1</v>
      </c>
    </row>
    <row r="1034" s="271" customFormat="1" customHeight="1" spans="1:4">
      <c r="A1034" s="289" t="s">
        <v>114</v>
      </c>
      <c r="B1034" s="286">
        <v>0</v>
      </c>
      <c r="C1034" s="286">
        <v>0</v>
      </c>
      <c r="D1034" s="287"/>
    </row>
    <row r="1035" s="271" customFormat="1" customHeight="1" spans="1:4">
      <c r="A1035" s="289" t="s">
        <v>873</v>
      </c>
      <c r="B1035" s="286">
        <v>0</v>
      </c>
      <c r="C1035" s="286">
        <v>0</v>
      </c>
      <c r="D1035" s="287"/>
    </row>
    <row r="1036" s="271" customFormat="1" customHeight="1" spans="1:4">
      <c r="A1036" s="289" t="s">
        <v>874</v>
      </c>
      <c r="B1036" s="286">
        <v>0</v>
      </c>
      <c r="C1036" s="286">
        <v>0</v>
      </c>
      <c r="D1036" s="287"/>
    </row>
    <row r="1037" s="271" customFormat="1" customHeight="1" spans="1:4">
      <c r="A1037" s="289" t="s">
        <v>875</v>
      </c>
      <c r="B1037" s="286">
        <v>0</v>
      </c>
      <c r="C1037" s="286">
        <v>0</v>
      </c>
      <c r="D1037" s="287"/>
    </row>
    <row r="1038" s="271" customFormat="1" customHeight="1" spans="1:4">
      <c r="A1038" s="289" t="s">
        <v>876</v>
      </c>
      <c r="B1038" s="286">
        <v>0</v>
      </c>
      <c r="C1038" s="286">
        <v>0</v>
      </c>
      <c r="D1038" s="287"/>
    </row>
    <row r="1039" s="271" customFormat="1" customHeight="1" spans="1:4">
      <c r="A1039" s="289" t="s">
        <v>877</v>
      </c>
      <c r="B1039" s="286">
        <v>0</v>
      </c>
      <c r="C1039" s="286">
        <v>0</v>
      </c>
      <c r="D1039" s="287"/>
    </row>
    <row r="1040" s="271" customFormat="1" customHeight="1" spans="1:4">
      <c r="A1040" s="289" t="s">
        <v>878</v>
      </c>
      <c r="B1040" s="286">
        <v>0</v>
      </c>
      <c r="C1040" s="286">
        <v>0</v>
      </c>
      <c r="D1040" s="287"/>
    </row>
    <row r="1041" s="271" customFormat="1" customHeight="1" spans="1:4">
      <c r="A1041" s="288" t="s">
        <v>879</v>
      </c>
      <c r="B1041" s="286">
        <v>0</v>
      </c>
      <c r="C1041" s="286">
        <f>SUM(C1042:C1056)</f>
        <v>0</v>
      </c>
      <c r="D1041" s="287"/>
    </row>
    <row r="1042" s="271" customFormat="1" customHeight="1" spans="1:4">
      <c r="A1042" s="289" t="s">
        <v>112</v>
      </c>
      <c r="B1042" s="286">
        <v>0</v>
      </c>
      <c r="C1042" s="286">
        <v>0</v>
      </c>
      <c r="D1042" s="287"/>
    </row>
    <row r="1043" s="271" customFormat="1" customHeight="1" spans="1:4">
      <c r="A1043" s="289" t="s">
        <v>113</v>
      </c>
      <c r="B1043" s="286">
        <v>0</v>
      </c>
      <c r="C1043" s="286">
        <v>0</v>
      </c>
      <c r="D1043" s="287"/>
    </row>
    <row r="1044" s="271" customFormat="1" customHeight="1" spans="1:4">
      <c r="A1044" s="289" t="s">
        <v>114</v>
      </c>
      <c r="B1044" s="286">
        <v>0</v>
      </c>
      <c r="C1044" s="286">
        <v>0</v>
      </c>
      <c r="D1044" s="287"/>
    </row>
    <row r="1045" s="271" customFormat="1" customHeight="1" spans="1:4">
      <c r="A1045" s="289" t="s">
        <v>880</v>
      </c>
      <c r="B1045" s="286">
        <v>0</v>
      </c>
      <c r="C1045" s="286">
        <v>0</v>
      </c>
      <c r="D1045" s="287"/>
    </row>
    <row r="1046" s="271" customFormat="1" customHeight="1" spans="1:4">
      <c r="A1046" s="289" t="s">
        <v>881</v>
      </c>
      <c r="B1046" s="286">
        <v>0</v>
      </c>
      <c r="C1046" s="286">
        <v>0</v>
      </c>
      <c r="D1046" s="287"/>
    </row>
    <row r="1047" s="271" customFormat="1" customHeight="1" spans="1:4">
      <c r="A1047" s="289" t="s">
        <v>882</v>
      </c>
      <c r="B1047" s="286">
        <v>0</v>
      </c>
      <c r="C1047" s="286">
        <v>0</v>
      </c>
      <c r="D1047" s="287"/>
    </row>
    <row r="1048" s="271" customFormat="1" customHeight="1" spans="1:4">
      <c r="A1048" s="289" t="s">
        <v>883</v>
      </c>
      <c r="B1048" s="286">
        <v>0</v>
      </c>
      <c r="C1048" s="286">
        <v>0</v>
      </c>
      <c r="D1048" s="287"/>
    </row>
    <row r="1049" s="271" customFormat="1" customHeight="1" spans="1:4">
      <c r="A1049" s="289" t="s">
        <v>884</v>
      </c>
      <c r="B1049" s="286">
        <v>0</v>
      </c>
      <c r="C1049" s="286">
        <v>0</v>
      </c>
      <c r="D1049" s="287"/>
    </row>
    <row r="1050" s="271" customFormat="1" customHeight="1" spans="1:4">
      <c r="A1050" s="289" t="s">
        <v>885</v>
      </c>
      <c r="B1050" s="286">
        <v>0</v>
      </c>
      <c r="C1050" s="286">
        <v>0</v>
      </c>
      <c r="D1050" s="287"/>
    </row>
    <row r="1051" s="271" customFormat="1" customHeight="1" spans="1:4">
      <c r="A1051" s="289" t="s">
        <v>886</v>
      </c>
      <c r="B1051" s="286">
        <v>0</v>
      </c>
      <c r="C1051" s="286">
        <v>0</v>
      </c>
      <c r="D1051" s="287"/>
    </row>
    <row r="1052" s="271" customFormat="1" customHeight="1" spans="1:4">
      <c r="A1052" s="289" t="s">
        <v>887</v>
      </c>
      <c r="B1052" s="286">
        <v>0</v>
      </c>
      <c r="C1052" s="286">
        <v>0</v>
      </c>
      <c r="D1052" s="287"/>
    </row>
    <row r="1053" s="271" customFormat="1" customHeight="1" spans="1:4">
      <c r="A1053" s="289" t="s">
        <v>888</v>
      </c>
      <c r="B1053" s="286">
        <v>0</v>
      </c>
      <c r="C1053" s="286">
        <v>0</v>
      </c>
      <c r="D1053" s="287"/>
    </row>
    <row r="1054" s="271" customFormat="1" customHeight="1" spans="1:4">
      <c r="A1054" s="289" t="s">
        <v>889</v>
      </c>
      <c r="B1054" s="286">
        <v>0</v>
      </c>
      <c r="C1054" s="286">
        <v>0</v>
      </c>
      <c r="D1054" s="287"/>
    </row>
    <row r="1055" s="271" customFormat="1" customHeight="1" spans="1:4">
      <c r="A1055" s="289" t="s">
        <v>890</v>
      </c>
      <c r="B1055" s="286">
        <v>0</v>
      </c>
      <c r="C1055" s="286">
        <v>0</v>
      </c>
      <c r="D1055" s="287"/>
    </row>
    <row r="1056" s="271" customFormat="1" customHeight="1" spans="1:4">
      <c r="A1056" s="289" t="s">
        <v>891</v>
      </c>
      <c r="B1056" s="286">
        <v>0</v>
      </c>
      <c r="C1056" s="286">
        <v>0</v>
      </c>
      <c r="D1056" s="287"/>
    </row>
    <row r="1057" s="271" customFormat="1" customHeight="1" spans="1:4">
      <c r="A1057" s="288" t="s">
        <v>892</v>
      </c>
      <c r="B1057" s="286">
        <v>0</v>
      </c>
      <c r="C1057" s="286">
        <f>SUM(C1058:C1061)</f>
        <v>0</v>
      </c>
      <c r="D1057" s="287"/>
    </row>
    <row r="1058" s="271" customFormat="1" customHeight="1" spans="1:4">
      <c r="A1058" s="289" t="s">
        <v>112</v>
      </c>
      <c r="B1058" s="286">
        <v>0</v>
      </c>
      <c r="C1058" s="286">
        <v>0</v>
      </c>
      <c r="D1058" s="287"/>
    </row>
    <row r="1059" s="271" customFormat="1" customHeight="1" spans="1:4">
      <c r="A1059" s="289" t="s">
        <v>113</v>
      </c>
      <c r="B1059" s="286">
        <v>0</v>
      </c>
      <c r="C1059" s="286">
        <v>0</v>
      </c>
      <c r="D1059" s="287"/>
    </row>
    <row r="1060" s="271" customFormat="1" customHeight="1" spans="1:4">
      <c r="A1060" s="289" t="s">
        <v>114</v>
      </c>
      <c r="B1060" s="286">
        <v>0</v>
      </c>
      <c r="C1060" s="286">
        <v>0</v>
      </c>
      <c r="D1060" s="287"/>
    </row>
    <row r="1061" s="271" customFormat="1" customHeight="1" spans="1:4">
      <c r="A1061" s="289" t="s">
        <v>893</v>
      </c>
      <c r="B1061" s="286">
        <v>0</v>
      </c>
      <c r="C1061" s="286">
        <v>0</v>
      </c>
      <c r="D1061" s="287"/>
    </row>
    <row r="1062" s="271" customFormat="1" customHeight="1" spans="1:4">
      <c r="A1062" s="288" t="s">
        <v>894</v>
      </c>
      <c r="B1062" s="286">
        <v>0</v>
      </c>
      <c r="C1062" s="286">
        <f>SUM(C1063:C1072)</f>
        <v>0</v>
      </c>
      <c r="D1062" s="287"/>
    </row>
    <row r="1063" s="271" customFormat="1" customHeight="1" spans="1:4">
      <c r="A1063" s="289" t="s">
        <v>112</v>
      </c>
      <c r="B1063" s="286">
        <v>0</v>
      </c>
      <c r="C1063" s="286">
        <v>0</v>
      </c>
      <c r="D1063" s="287"/>
    </row>
    <row r="1064" s="271" customFormat="1" customHeight="1" spans="1:4">
      <c r="A1064" s="289" t="s">
        <v>113</v>
      </c>
      <c r="B1064" s="286">
        <v>0</v>
      </c>
      <c r="C1064" s="286">
        <v>0</v>
      </c>
      <c r="D1064" s="287"/>
    </row>
    <row r="1065" s="271" customFormat="1" customHeight="1" spans="1:4">
      <c r="A1065" s="289" t="s">
        <v>114</v>
      </c>
      <c r="B1065" s="286">
        <v>0</v>
      </c>
      <c r="C1065" s="286">
        <v>0</v>
      </c>
      <c r="D1065" s="287"/>
    </row>
    <row r="1066" s="271" customFormat="1" customHeight="1" spans="1:4">
      <c r="A1066" s="289" t="s">
        <v>895</v>
      </c>
      <c r="B1066" s="286">
        <v>0</v>
      </c>
      <c r="C1066" s="286">
        <v>0</v>
      </c>
      <c r="D1066" s="287"/>
    </row>
    <row r="1067" s="271" customFormat="1" customHeight="1" spans="1:4">
      <c r="A1067" s="289" t="s">
        <v>896</v>
      </c>
      <c r="B1067" s="286">
        <v>0</v>
      </c>
      <c r="C1067" s="286">
        <v>0</v>
      </c>
      <c r="D1067" s="287"/>
    </row>
    <row r="1068" s="271" customFormat="1" customHeight="1" spans="1:4">
      <c r="A1068" s="289" t="s">
        <v>897</v>
      </c>
      <c r="B1068" s="286">
        <v>0</v>
      </c>
      <c r="C1068" s="286">
        <v>0</v>
      </c>
      <c r="D1068" s="287"/>
    </row>
    <row r="1069" s="271" customFormat="1" customHeight="1" spans="1:4">
      <c r="A1069" s="289" t="s">
        <v>898</v>
      </c>
      <c r="B1069" s="286">
        <v>0</v>
      </c>
      <c r="C1069" s="286">
        <v>0</v>
      </c>
      <c r="D1069" s="287"/>
    </row>
    <row r="1070" s="271" customFormat="1" customHeight="1" spans="1:4">
      <c r="A1070" s="289" t="s">
        <v>899</v>
      </c>
      <c r="B1070" s="286">
        <v>0</v>
      </c>
      <c r="C1070" s="286">
        <v>0</v>
      </c>
      <c r="D1070" s="287"/>
    </row>
    <row r="1071" s="271" customFormat="1" customHeight="1" spans="1:4">
      <c r="A1071" s="289" t="s">
        <v>121</v>
      </c>
      <c r="B1071" s="286">
        <v>0</v>
      </c>
      <c r="C1071" s="286">
        <v>0</v>
      </c>
      <c r="D1071" s="287"/>
    </row>
    <row r="1072" s="271" customFormat="1" customHeight="1" spans="1:4">
      <c r="A1072" s="289" t="s">
        <v>900</v>
      </c>
      <c r="B1072" s="286">
        <v>0</v>
      </c>
      <c r="C1072" s="286">
        <v>0</v>
      </c>
      <c r="D1072" s="287"/>
    </row>
    <row r="1073" s="271" customFormat="1" customHeight="1" spans="1:4">
      <c r="A1073" s="288" t="s">
        <v>901</v>
      </c>
      <c r="B1073" s="286">
        <f>SUM(B1074:B1079)</f>
        <v>13925</v>
      </c>
      <c r="C1073" s="286">
        <f>SUM(C1074:C1079)</f>
        <v>13397</v>
      </c>
      <c r="D1073" s="287">
        <f t="shared" ref="D1073:D1075" si="64">C1073/B1073</f>
        <v>0.962082585278277</v>
      </c>
    </row>
    <row r="1074" s="271" customFormat="1" customHeight="1" spans="1:4">
      <c r="A1074" s="289" t="s">
        <v>112</v>
      </c>
      <c r="B1074" s="286">
        <v>382</v>
      </c>
      <c r="C1074" s="286">
        <v>385</v>
      </c>
      <c r="D1074" s="287">
        <f t="shared" si="64"/>
        <v>1.00785340314136</v>
      </c>
    </row>
    <row r="1075" s="271" customFormat="1" customHeight="1" spans="1:4">
      <c r="A1075" s="289" t="s">
        <v>113</v>
      </c>
      <c r="B1075" s="286">
        <v>31</v>
      </c>
      <c r="C1075" s="286">
        <v>31</v>
      </c>
      <c r="D1075" s="287">
        <f t="shared" si="64"/>
        <v>1</v>
      </c>
    </row>
    <row r="1076" s="271" customFormat="1" customHeight="1" spans="1:4">
      <c r="A1076" s="289" t="s">
        <v>114</v>
      </c>
      <c r="B1076" s="286">
        <v>0</v>
      </c>
      <c r="C1076" s="286">
        <v>0</v>
      </c>
      <c r="D1076" s="287"/>
    </row>
    <row r="1077" s="271" customFormat="1" customHeight="1" spans="1:4">
      <c r="A1077" s="289" t="s">
        <v>902</v>
      </c>
      <c r="B1077" s="286">
        <v>0</v>
      </c>
      <c r="C1077" s="286">
        <v>0</v>
      </c>
      <c r="D1077" s="287"/>
    </row>
    <row r="1078" s="271" customFormat="1" customHeight="1" spans="1:4">
      <c r="A1078" s="289" t="s">
        <v>903</v>
      </c>
      <c r="B1078" s="286">
        <v>0</v>
      </c>
      <c r="C1078" s="286"/>
      <c r="D1078" s="287"/>
    </row>
    <row r="1079" s="271" customFormat="1" customHeight="1" spans="1:4">
      <c r="A1079" s="289" t="s">
        <v>904</v>
      </c>
      <c r="B1079" s="286">
        <v>13512</v>
      </c>
      <c r="C1079" s="286">
        <v>12981</v>
      </c>
      <c r="D1079" s="287">
        <f>C1079/B1079</f>
        <v>0.960701598579041</v>
      </c>
    </row>
    <row r="1080" s="271" customFormat="1" customHeight="1" spans="1:4">
      <c r="A1080" s="288" t="s">
        <v>905</v>
      </c>
      <c r="B1080" s="286">
        <f>SUM(B1081:B1087)</f>
        <v>2780</v>
      </c>
      <c r="C1080" s="286">
        <f>SUM(C1081:C1087)</f>
        <v>2584</v>
      </c>
      <c r="D1080" s="287">
        <f>C1080/B1080</f>
        <v>0.929496402877698</v>
      </c>
    </row>
    <row r="1081" s="271" customFormat="1" customHeight="1" spans="1:4">
      <c r="A1081" s="289" t="s">
        <v>112</v>
      </c>
      <c r="B1081" s="286">
        <v>0</v>
      </c>
      <c r="C1081" s="286">
        <v>0</v>
      </c>
      <c r="D1081" s="287"/>
    </row>
    <row r="1082" s="271" customFormat="1" customHeight="1" spans="1:4">
      <c r="A1082" s="289" t="s">
        <v>113</v>
      </c>
      <c r="B1082" s="286">
        <v>0</v>
      </c>
      <c r="C1082" s="286">
        <v>0</v>
      </c>
      <c r="D1082" s="287"/>
    </row>
    <row r="1083" s="271" customFormat="1" customHeight="1" spans="1:4">
      <c r="A1083" s="289" t="s">
        <v>114</v>
      </c>
      <c r="B1083" s="286">
        <v>0</v>
      </c>
      <c r="C1083" s="286">
        <v>0</v>
      </c>
      <c r="D1083" s="287"/>
    </row>
    <row r="1084" s="271" customFormat="1" customHeight="1" spans="1:4">
      <c r="A1084" s="289" t="s">
        <v>906</v>
      </c>
      <c r="B1084" s="286">
        <v>0</v>
      </c>
      <c r="C1084" s="286">
        <v>0</v>
      </c>
      <c r="D1084" s="287"/>
    </row>
    <row r="1085" s="271" customFormat="1" customHeight="1" spans="1:4">
      <c r="A1085" s="289" t="s">
        <v>907</v>
      </c>
      <c r="B1085" s="286">
        <v>2780</v>
      </c>
      <c r="C1085" s="286">
        <v>2584</v>
      </c>
      <c r="D1085" s="287">
        <f>C1085/B1085</f>
        <v>0.929496402877698</v>
      </c>
    </row>
    <row r="1086" s="271" customFormat="1" customHeight="1" spans="1:4">
      <c r="A1086" s="289" t="s">
        <v>908</v>
      </c>
      <c r="B1086" s="286">
        <v>0</v>
      </c>
      <c r="C1086" s="286">
        <v>0</v>
      </c>
      <c r="D1086" s="287"/>
    </row>
    <row r="1087" s="271" customFormat="1" customHeight="1" spans="1:4">
      <c r="A1087" s="289" t="s">
        <v>909</v>
      </c>
      <c r="B1087" s="286">
        <v>0</v>
      </c>
      <c r="C1087" s="286">
        <v>0</v>
      </c>
      <c r="D1087" s="287"/>
    </row>
    <row r="1088" s="271" customFormat="1" customHeight="1" spans="1:4">
      <c r="A1088" s="288" t="s">
        <v>910</v>
      </c>
      <c r="B1088" s="286">
        <v>0</v>
      </c>
      <c r="C1088" s="286">
        <f>SUM(C1089:C1093)</f>
        <v>0</v>
      </c>
      <c r="D1088" s="287"/>
    </row>
    <row r="1089" s="271" customFormat="1" customHeight="1" spans="1:4">
      <c r="A1089" s="289" t="s">
        <v>911</v>
      </c>
      <c r="B1089" s="286">
        <v>0</v>
      </c>
      <c r="C1089" s="286">
        <v>0</v>
      </c>
      <c r="D1089" s="287"/>
    </row>
    <row r="1090" s="271" customFormat="1" customHeight="1" spans="1:4">
      <c r="A1090" s="289" t="s">
        <v>912</v>
      </c>
      <c r="B1090" s="286">
        <v>0</v>
      </c>
      <c r="C1090" s="286">
        <v>0</v>
      </c>
      <c r="D1090" s="287"/>
    </row>
    <row r="1091" s="271" customFormat="1" customHeight="1" spans="1:4">
      <c r="A1091" s="289" t="s">
        <v>913</v>
      </c>
      <c r="B1091" s="286">
        <v>0</v>
      </c>
      <c r="C1091" s="286">
        <v>0</v>
      </c>
      <c r="D1091" s="287"/>
    </row>
    <row r="1092" s="271" customFormat="1" customHeight="1" spans="1:4">
      <c r="A1092" s="289" t="s">
        <v>914</v>
      </c>
      <c r="B1092" s="286">
        <v>0</v>
      </c>
      <c r="C1092" s="286">
        <v>0</v>
      </c>
      <c r="D1092" s="287"/>
    </row>
    <row r="1093" s="271" customFormat="1" customHeight="1" spans="1:4">
      <c r="A1093" s="289" t="s">
        <v>915</v>
      </c>
      <c r="B1093" s="286">
        <v>0</v>
      </c>
      <c r="C1093" s="286">
        <v>0</v>
      </c>
      <c r="D1093" s="287"/>
    </row>
    <row r="1094" s="271" customFormat="1" customHeight="1" spans="1:4">
      <c r="A1094" s="288" t="s">
        <v>90</v>
      </c>
      <c r="B1094" s="286">
        <f>SUM(B1095,B1105,B1111)</f>
        <v>1220</v>
      </c>
      <c r="C1094" s="286">
        <f>SUM(C1095,C1105,C1111)</f>
        <v>1214</v>
      </c>
      <c r="D1094" s="287">
        <f>C1094/B1094</f>
        <v>0.995081967213115</v>
      </c>
    </row>
    <row r="1095" s="271" customFormat="1" customHeight="1" spans="1:4">
      <c r="A1095" s="288" t="s">
        <v>916</v>
      </c>
      <c r="B1095" s="286">
        <f>SUM(B1096:B1104)</f>
        <v>220</v>
      </c>
      <c r="C1095" s="286">
        <f>SUM(C1096:C1104)</f>
        <v>214</v>
      </c>
      <c r="D1095" s="287">
        <f>C1095/B1095</f>
        <v>0.972727272727273</v>
      </c>
    </row>
    <row r="1096" s="271" customFormat="1" customHeight="1" spans="1:4">
      <c r="A1096" s="289" t="s">
        <v>112</v>
      </c>
      <c r="B1096" s="286">
        <v>0</v>
      </c>
      <c r="C1096" s="286">
        <v>0</v>
      </c>
      <c r="D1096" s="287"/>
    </row>
    <row r="1097" s="271" customFormat="1" customHeight="1" spans="1:4">
      <c r="A1097" s="289" t="s">
        <v>113</v>
      </c>
      <c r="B1097" s="286">
        <v>0</v>
      </c>
      <c r="C1097" s="286">
        <v>0</v>
      </c>
      <c r="D1097" s="287"/>
    </row>
    <row r="1098" s="271" customFormat="1" customHeight="1" spans="1:4">
      <c r="A1098" s="289" t="s">
        <v>114</v>
      </c>
      <c r="B1098" s="286">
        <v>0</v>
      </c>
      <c r="C1098" s="286">
        <v>0</v>
      </c>
      <c r="D1098" s="287"/>
    </row>
    <row r="1099" s="271" customFormat="1" customHeight="1" spans="1:4">
      <c r="A1099" s="289" t="s">
        <v>917</v>
      </c>
      <c r="B1099" s="286">
        <v>0</v>
      </c>
      <c r="C1099" s="286">
        <v>0</v>
      </c>
      <c r="D1099" s="287"/>
    </row>
    <row r="1100" s="271" customFormat="1" customHeight="1" spans="1:4">
      <c r="A1100" s="289" t="s">
        <v>918</v>
      </c>
      <c r="B1100" s="286">
        <v>0</v>
      </c>
      <c r="C1100" s="286">
        <v>0</v>
      </c>
      <c r="D1100" s="287"/>
    </row>
    <row r="1101" s="271" customFormat="1" customHeight="1" spans="1:4">
      <c r="A1101" s="289" t="s">
        <v>919</v>
      </c>
      <c r="B1101" s="286">
        <v>0</v>
      </c>
      <c r="C1101" s="286">
        <v>0</v>
      </c>
      <c r="D1101" s="287"/>
    </row>
    <row r="1102" s="271" customFormat="1" customHeight="1" spans="1:4">
      <c r="A1102" s="289" t="s">
        <v>920</v>
      </c>
      <c r="B1102" s="286">
        <v>0</v>
      </c>
      <c r="C1102" s="286">
        <v>0</v>
      </c>
      <c r="D1102" s="287"/>
    </row>
    <row r="1103" s="271" customFormat="1" customHeight="1" spans="1:4">
      <c r="A1103" s="289" t="s">
        <v>121</v>
      </c>
      <c r="B1103" s="286">
        <v>0</v>
      </c>
      <c r="C1103" s="286">
        <v>0</v>
      </c>
      <c r="D1103" s="287"/>
    </row>
    <row r="1104" s="271" customFormat="1" customHeight="1" spans="1:4">
      <c r="A1104" s="289" t="s">
        <v>921</v>
      </c>
      <c r="B1104" s="286">
        <v>220</v>
      </c>
      <c r="C1104" s="286">
        <v>214</v>
      </c>
      <c r="D1104" s="287">
        <f>C1104/B1104</f>
        <v>0.972727272727273</v>
      </c>
    </row>
    <row r="1105" s="271" customFormat="1" customHeight="1" spans="1:4">
      <c r="A1105" s="288" t="s">
        <v>922</v>
      </c>
      <c r="B1105" s="286">
        <v>0</v>
      </c>
      <c r="C1105" s="286">
        <f>SUM(C1106:C1110)</f>
        <v>0</v>
      </c>
      <c r="D1105" s="287"/>
    </row>
    <row r="1106" s="271" customFormat="1" customHeight="1" spans="1:4">
      <c r="A1106" s="289" t="s">
        <v>112</v>
      </c>
      <c r="B1106" s="286">
        <v>0</v>
      </c>
      <c r="C1106" s="286">
        <v>0</v>
      </c>
      <c r="D1106" s="287"/>
    </row>
    <row r="1107" s="271" customFormat="1" customHeight="1" spans="1:4">
      <c r="A1107" s="289" t="s">
        <v>113</v>
      </c>
      <c r="B1107" s="286">
        <v>0</v>
      </c>
      <c r="C1107" s="286">
        <v>0</v>
      </c>
      <c r="D1107" s="287"/>
    </row>
    <row r="1108" s="271" customFormat="1" customHeight="1" spans="1:4">
      <c r="A1108" s="289" t="s">
        <v>114</v>
      </c>
      <c r="B1108" s="286">
        <v>0</v>
      </c>
      <c r="C1108" s="286">
        <v>0</v>
      </c>
      <c r="D1108" s="287"/>
    </row>
    <row r="1109" s="271" customFormat="1" customHeight="1" spans="1:4">
      <c r="A1109" s="289" t="s">
        <v>923</v>
      </c>
      <c r="B1109" s="286">
        <v>0</v>
      </c>
      <c r="C1109" s="286">
        <v>0</v>
      </c>
      <c r="D1109" s="287"/>
    </row>
    <row r="1110" s="271" customFormat="1" customHeight="1" spans="1:4">
      <c r="A1110" s="289" t="s">
        <v>924</v>
      </c>
      <c r="B1110" s="286">
        <v>0</v>
      </c>
      <c r="C1110" s="286">
        <v>0</v>
      </c>
      <c r="D1110" s="287"/>
    </row>
    <row r="1111" s="271" customFormat="1" customHeight="1" spans="1:4">
      <c r="A1111" s="288" t="s">
        <v>925</v>
      </c>
      <c r="B1111" s="286">
        <f>SUM(B1112:B1113)</f>
        <v>1000</v>
      </c>
      <c r="C1111" s="286">
        <f>SUM(C1112:C1113)</f>
        <v>1000</v>
      </c>
      <c r="D1111" s="287">
        <f>C1111/B1111</f>
        <v>1</v>
      </c>
    </row>
    <row r="1112" s="271" customFormat="1" customHeight="1" spans="1:4">
      <c r="A1112" s="289" t="s">
        <v>926</v>
      </c>
      <c r="B1112" s="286">
        <v>1000</v>
      </c>
      <c r="C1112" s="286">
        <v>1000</v>
      </c>
      <c r="D1112" s="287">
        <f>C1112/B1112</f>
        <v>1</v>
      </c>
    </row>
    <row r="1113" s="271" customFormat="1" customHeight="1" spans="1:4">
      <c r="A1113" s="289" t="s">
        <v>927</v>
      </c>
      <c r="B1113" s="286">
        <v>0</v>
      </c>
      <c r="C1113" s="286">
        <v>0</v>
      </c>
      <c r="D1113" s="287"/>
    </row>
    <row r="1114" s="271" customFormat="1" customHeight="1" spans="1:4">
      <c r="A1114" s="288" t="s">
        <v>91</v>
      </c>
      <c r="B1114" s="286">
        <v>0</v>
      </c>
      <c r="C1114" s="286">
        <f>SUM(C1115,C1122,C1132,C1138,C1141)</f>
        <v>0</v>
      </c>
      <c r="D1114" s="287"/>
    </row>
    <row r="1115" s="271" customFormat="1" customHeight="1" spans="1:4">
      <c r="A1115" s="288" t="s">
        <v>928</v>
      </c>
      <c r="B1115" s="286">
        <v>0</v>
      </c>
      <c r="C1115" s="286">
        <f>SUM(C1116:C1121)</f>
        <v>0</v>
      </c>
      <c r="D1115" s="287"/>
    </row>
    <row r="1116" s="271" customFormat="1" customHeight="1" spans="1:4">
      <c r="A1116" s="289" t="s">
        <v>112</v>
      </c>
      <c r="B1116" s="286">
        <v>0</v>
      </c>
      <c r="C1116" s="286">
        <v>0</v>
      </c>
      <c r="D1116" s="287"/>
    </row>
    <row r="1117" s="271" customFormat="1" customHeight="1" spans="1:4">
      <c r="A1117" s="289" t="s">
        <v>113</v>
      </c>
      <c r="B1117" s="286">
        <v>0</v>
      </c>
      <c r="C1117" s="286">
        <v>0</v>
      </c>
      <c r="D1117" s="287"/>
    </row>
    <row r="1118" s="271" customFormat="1" customHeight="1" spans="1:4">
      <c r="A1118" s="289" t="s">
        <v>114</v>
      </c>
      <c r="B1118" s="286">
        <v>0</v>
      </c>
      <c r="C1118" s="286">
        <v>0</v>
      </c>
      <c r="D1118" s="287"/>
    </row>
    <row r="1119" s="271" customFormat="1" customHeight="1" spans="1:4">
      <c r="A1119" s="289" t="s">
        <v>929</v>
      </c>
      <c r="B1119" s="286">
        <v>0</v>
      </c>
      <c r="C1119" s="286">
        <v>0</v>
      </c>
      <c r="D1119" s="287"/>
    </row>
    <row r="1120" s="271" customFormat="1" customHeight="1" spans="1:4">
      <c r="A1120" s="289" t="s">
        <v>121</v>
      </c>
      <c r="B1120" s="286">
        <v>0</v>
      </c>
      <c r="C1120" s="286">
        <v>0</v>
      </c>
      <c r="D1120" s="287"/>
    </row>
    <row r="1121" s="271" customFormat="1" customHeight="1" spans="1:4">
      <c r="A1121" s="289" t="s">
        <v>930</v>
      </c>
      <c r="B1121" s="286">
        <v>0</v>
      </c>
      <c r="C1121" s="286">
        <v>0</v>
      </c>
      <c r="D1121" s="287"/>
    </row>
    <row r="1122" s="271" customFormat="1" customHeight="1" spans="1:4">
      <c r="A1122" s="288" t="s">
        <v>931</v>
      </c>
      <c r="B1122" s="286">
        <v>0</v>
      </c>
      <c r="C1122" s="286">
        <f>SUM(C1123:C1131)</f>
        <v>0</v>
      </c>
      <c r="D1122" s="287"/>
    </row>
    <row r="1123" s="271" customFormat="1" customHeight="1" spans="1:4">
      <c r="A1123" s="289" t="s">
        <v>932</v>
      </c>
      <c r="B1123" s="286">
        <v>0</v>
      </c>
      <c r="C1123" s="286">
        <v>0</v>
      </c>
      <c r="D1123" s="287"/>
    </row>
    <row r="1124" s="271" customFormat="1" customHeight="1" spans="1:4">
      <c r="A1124" s="289" t="s">
        <v>933</v>
      </c>
      <c r="B1124" s="286">
        <v>0</v>
      </c>
      <c r="C1124" s="286">
        <v>0</v>
      </c>
      <c r="D1124" s="287"/>
    </row>
    <row r="1125" s="271" customFormat="1" customHeight="1" spans="1:4">
      <c r="A1125" s="289" t="s">
        <v>934</v>
      </c>
      <c r="B1125" s="286">
        <v>0</v>
      </c>
      <c r="C1125" s="286">
        <v>0</v>
      </c>
      <c r="D1125" s="287"/>
    </row>
    <row r="1126" s="271" customFormat="1" customHeight="1" spans="1:4">
      <c r="A1126" s="289" t="s">
        <v>935</v>
      </c>
      <c r="B1126" s="286">
        <v>0</v>
      </c>
      <c r="C1126" s="286">
        <v>0</v>
      </c>
      <c r="D1126" s="287"/>
    </row>
    <row r="1127" s="271" customFormat="1" customHeight="1" spans="1:4">
      <c r="A1127" s="289" t="s">
        <v>936</v>
      </c>
      <c r="B1127" s="286">
        <v>0</v>
      </c>
      <c r="C1127" s="286">
        <v>0</v>
      </c>
      <c r="D1127" s="287"/>
    </row>
    <row r="1128" s="271" customFormat="1" customHeight="1" spans="1:4">
      <c r="A1128" s="289" t="s">
        <v>937</v>
      </c>
      <c r="B1128" s="286">
        <v>0</v>
      </c>
      <c r="C1128" s="286">
        <v>0</v>
      </c>
      <c r="D1128" s="287"/>
    </row>
    <row r="1129" s="271" customFormat="1" customHeight="1" spans="1:4">
      <c r="A1129" s="289" t="s">
        <v>938</v>
      </c>
      <c r="B1129" s="286">
        <v>0</v>
      </c>
      <c r="C1129" s="286">
        <v>0</v>
      </c>
      <c r="D1129" s="287"/>
    </row>
    <row r="1130" s="271" customFormat="1" customHeight="1" spans="1:4">
      <c r="A1130" s="289" t="s">
        <v>939</v>
      </c>
      <c r="B1130" s="286">
        <v>0</v>
      </c>
      <c r="C1130" s="286">
        <v>0</v>
      </c>
      <c r="D1130" s="287"/>
    </row>
    <row r="1131" s="271" customFormat="1" customHeight="1" spans="1:4">
      <c r="A1131" s="289" t="s">
        <v>940</v>
      </c>
      <c r="B1131" s="286">
        <v>0</v>
      </c>
      <c r="C1131" s="286">
        <v>0</v>
      </c>
      <c r="D1131" s="287"/>
    </row>
    <row r="1132" s="271" customFormat="1" customHeight="1" spans="1:4">
      <c r="A1132" s="288" t="s">
        <v>941</v>
      </c>
      <c r="B1132" s="286">
        <v>0</v>
      </c>
      <c r="C1132" s="286">
        <f>SUM(C1133:C1137)</f>
        <v>0</v>
      </c>
      <c r="D1132" s="287"/>
    </row>
    <row r="1133" s="271" customFormat="1" customHeight="1" spans="1:4">
      <c r="A1133" s="289" t="s">
        <v>942</v>
      </c>
      <c r="B1133" s="286">
        <v>0</v>
      </c>
      <c r="C1133" s="286">
        <v>0</v>
      </c>
      <c r="D1133" s="287"/>
    </row>
    <row r="1134" s="271" customFormat="1" customHeight="1" spans="1:4">
      <c r="A1134" s="289" t="s">
        <v>943</v>
      </c>
      <c r="B1134" s="286">
        <v>0</v>
      </c>
      <c r="C1134" s="286">
        <v>0</v>
      </c>
      <c r="D1134" s="287"/>
    </row>
    <row r="1135" s="271" customFormat="1" customHeight="1" spans="1:4">
      <c r="A1135" s="289" t="s">
        <v>944</v>
      </c>
      <c r="B1135" s="286">
        <v>0</v>
      </c>
      <c r="C1135" s="286">
        <v>0</v>
      </c>
      <c r="D1135" s="287"/>
    </row>
    <row r="1136" s="271" customFormat="1" customHeight="1" spans="1:4">
      <c r="A1136" s="289" t="s">
        <v>945</v>
      </c>
      <c r="B1136" s="286">
        <v>0</v>
      </c>
      <c r="C1136" s="286">
        <v>0</v>
      </c>
      <c r="D1136" s="287"/>
    </row>
    <row r="1137" s="271" customFormat="1" customHeight="1" spans="1:4">
      <c r="A1137" s="289" t="s">
        <v>946</v>
      </c>
      <c r="B1137" s="286">
        <v>0</v>
      </c>
      <c r="C1137" s="286">
        <v>0</v>
      </c>
      <c r="D1137" s="287"/>
    </row>
    <row r="1138" s="271" customFormat="1" customHeight="1" spans="1:4">
      <c r="A1138" s="288" t="s">
        <v>947</v>
      </c>
      <c r="B1138" s="286">
        <v>0</v>
      </c>
      <c r="C1138" s="286">
        <f>SUM(C1139:C1140)</f>
        <v>0</v>
      </c>
      <c r="D1138" s="287"/>
    </row>
    <row r="1139" s="271" customFormat="1" customHeight="1" spans="1:4">
      <c r="A1139" s="289" t="s">
        <v>948</v>
      </c>
      <c r="B1139" s="286">
        <v>0</v>
      </c>
      <c r="C1139" s="286">
        <v>0</v>
      </c>
      <c r="D1139" s="287"/>
    </row>
    <row r="1140" s="271" customFormat="1" customHeight="1" spans="1:4">
      <c r="A1140" s="289" t="s">
        <v>949</v>
      </c>
      <c r="B1140" s="286">
        <v>0</v>
      </c>
      <c r="C1140" s="286">
        <v>0</v>
      </c>
      <c r="D1140" s="287"/>
    </row>
    <row r="1141" s="271" customFormat="1" customHeight="1" spans="1:4">
      <c r="A1141" s="288" t="s">
        <v>950</v>
      </c>
      <c r="B1141" s="286">
        <v>0</v>
      </c>
      <c r="C1141" s="286">
        <f>SUM(C1142:C1143)</f>
        <v>0</v>
      </c>
      <c r="D1141" s="287"/>
    </row>
    <row r="1142" s="271" customFormat="1" customHeight="1" spans="1:4">
      <c r="A1142" s="289" t="s">
        <v>951</v>
      </c>
      <c r="B1142" s="286">
        <v>0</v>
      </c>
      <c r="C1142" s="286">
        <v>0</v>
      </c>
      <c r="D1142" s="287"/>
    </row>
    <row r="1143" s="271" customFormat="1" customHeight="1" spans="1:4">
      <c r="A1143" s="289" t="s">
        <v>952</v>
      </c>
      <c r="B1143" s="286">
        <v>0</v>
      </c>
      <c r="C1143" s="286">
        <v>0</v>
      </c>
      <c r="D1143" s="287"/>
    </row>
    <row r="1144" s="271" customFormat="1" customHeight="1" spans="1:4">
      <c r="A1144" s="288" t="s">
        <v>92</v>
      </c>
      <c r="B1144" s="286">
        <v>0</v>
      </c>
      <c r="C1144" s="286">
        <f>SUM(C1145:C1153)</f>
        <v>0</v>
      </c>
      <c r="D1144" s="287"/>
    </row>
    <row r="1145" s="271" customFormat="1" customHeight="1" spans="1:4">
      <c r="A1145" s="288" t="s">
        <v>953</v>
      </c>
      <c r="B1145" s="286">
        <v>0</v>
      </c>
      <c r="C1145" s="286">
        <v>0</v>
      </c>
      <c r="D1145" s="287"/>
    </row>
    <row r="1146" s="271" customFormat="1" customHeight="1" spans="1:4">
      <c r="A1146" s="288" t="s">
        <v>954</v>
      </c>
      <c r="B1146" s="286">
        <v>0</v>
      </c>
      <c r="C1146" s="286">
        <v>0</v>
      </c>
      <c r="D1146" s="287"/>
    </row>
    <row r="1147" s="271" customFormat="1" customHeight="1" spans="1:4">
      <c r="A1147" s="288" t="s">
        <v>955</v>
      </c>
      <c r="B1147" s="286">
        <v>0</v>
      </c>
      <c r="C1147" s="286">
        <v>0</v>
      </c>
      <c r="D1147" s="287"/>
    </row>
    <row r="1148" s="271" customFormat="1" customHeight="1" spans="1:4">
      <c r="A1148" s="288" t="s">
        <v>956</v>
      </c>
      <c r="B1148" s="286">
        <v>0</v>
      </c>
      <c r="C1148" s="286">
        <v>0</v>
      </c>
      <c r="D1148" s="287"/>
    </row>
    <row r="1149" s="271" customFormat="1" customHeight="1" spans="1:4">
      <c r="A1149" s="288" t="s">
        <v>957</v>
      </c>
      <c r="B1149" s="286">
        <v>0</v>
      </c>
      <c r="C1149" s="286">
        <v>0</v>
      </c>
      <c r="D1149" s="287"/>
    </row>
    <row r="1150" s="271" customFormat="1" customHeight="1" spans="1:4">
      <c r="A1150" s="288" t="s">
        <v>738</v>
      </c>
      <c r="B1150" s="286">
        <v>0</v>
      </c>
      <c r="C1150" s="286">
        <v>0</v>
      </c>
      <c r="D1150" s="287"/>
    </row>
    <row r="1151" s="271" customFormat="1" customHeight="1" spans="1:4">
      <c r="A1151" s="288" t="s">
        <v>958</v>
      </c>
      <c r="B1151" s="286">
        <v>0</v>
      </c>
      <c r="C1151" s="286">
        <v>0</v>
      </c>
      <c r="D1151" s="287"/>
    </row>
    <row r="1152" s="271" customFormat="1" customHeight="1" spans="1:4">
      <c r="A1152" s="288" t="s">
        <v>959</v>
      </c>
      <c r="B1152" s="286">
        <v>0</v>
      </c>
      <c r="C1152" s="286">
        <v>0</v>
      </c>
      <c r="D1152" s="287"/>
    </row>
    <row r="1153" s="271" customFormat="1" customHeight="1" spans="1:4">
      <c r="A1153" s="288" t="s">
        <v>960</v>
      </c>
      <c r="B1153" s="286">
        <v>0</v>
      </c>
      <c r="C1153" s="286">
        <v>0</v>
      </c>
      <c r="D1153" s="287"/>
    </row>
    <row r="1154" s="271" customFormat="1" customHeight="1" spans="1:4">
      <c r="A1154" s="288" t="s">
        <v>93</v>
      </c>
      <c r="B1154" s="286">
        <v>0</v>
      </c>
      <c r="C1154" s="286">
        <f>SUM(C1155,C1182,C1197)</f>
        <v>0</v>
      </c>
      <c r="D1154" s="287"/>
    </row>
    <row r="1155" s="271" customFormat="1" customHeight="1" spans="1:4">
      <c r="A1155" s="288" t="s">
        <v>961</v>
      </c>
      <c r="B1155" s="286">
        <v>0</v>
      </c>
      <c r="C1155" s="286">
        <f>SUM(C1156:C1181)</f>
        <v>0</v>
      </c>
      <c r="D1155" s="287"/>
    </row>
    <row r="1156" s="271" customFormat="1" customHeight="1" spans="1:4">
      <c r="A1156" s="289" t="s">
        <v>112</v>
      </c>
      <c r="B1156" s="286">
        <v>0</v>
      </c>
      <c r="C1156" s="286">
        <v>0</v>
      </c>
      <c r="D1156" s="287"/>
    </row>
    <row r="1157" s="271" customFormat="1" customHeight="1" spans="1:4">
      <c r="A1157" s="289" t="s">
        <v>113</v>
      </c>
      <c r="B1157" s="286">
        <v>0</v>
      </c>
      <c r="C1157" s="286">
        <v>0</v>
      </c>
      <c r="D1157" s="287"/>
    </row>
    <row r="1158" s="271" customFormat="1" customHeight="1" spans="1:4">
      <c r="A1158" s="289" t="s">
        <v>114</v>
      </c>
      <c r="B1158" s="286">
        <v>0</v>
      </c>
      <c r="C1158" s="286">
        <v>0</v>
      </c>
      <c r="D1158" s="287"/>
    </row>
    <row r="1159" s="271" customFormat="1" customHeight="1" spans="1:4">
      <c r="A1159" s="289" t="s">
        <v>962</v>
      </c>
      <c r="B1159" s="286">
        <v>0</v>
      </c>
      <c r="C1159" s="286">
        <v>0</v>
      </c>
      <c r="D1159" s="287"/>
    </row>
    <row r="1160" s="271" customFormat="1" customHeight="1" spans="1:4">
      <c r="A1160" s="289" t="s">
        <v>963</v>
      </c>
      <c r="B1160" s="286">
        <v>0</v>
      </c>
      <c r="C1160" s="286">
        <v>0</v>
      </c>
      <c r="D1160" s="287"/>
    </row>
    <row r="1161" s="271" customFormat="1" customHeight="1" spans="1:4">
      <c r="A1161" s="289" t="s">
        <v>964</v>
      </c>
      <c r="B1161" s="286">
        <v>0</v>
      </c>
      <c r="C1161" s="286">
        <v>0</v>
      </c>
      <c r="D1161" s="287"/>
    </row>
    <row r="1162" s="271" customFormat="1" customHeight="1" spans="1:4">
      <c r="A1162" s="289" t="s">
        <v>965</v>
      </c>
      <c r="B1162" s="286">
        <v>0</v>
      </c>
      <c r="C1162" s="286">
        <v>0</v>
      </c>
      <c r="D1162" s="287"/>
    </row>
    <row r="1163" s="271" customFormat="1" customHeight="1" spans="1:4">
      <c r="A1163" s="289" t="s">
        <v>966</v>
      </c>
      <c r="B1163" s="286">
        <v>0</v>
      </c>
      <c r="C1163" s="286">
        <v>0</v>
      </c>
      <c r="D1163" s="287"/>
    </row>
    <row r="1164" s="271" customFormat="1" customHeight="1" spans="1:4">
      <c r="A1164" s="289" t="s">
        <v>967</v>
      </c>
      <c r="B1164" s="286">
        <v>0</v>
      </c>
      <c r="C1164" s="286">
        <v>0</v>
      </c>
      <c r="D1164" s="287"/>
    </row>
    <row r="1165" s="271" customFormat="1" customHeight="1" spans="1:4">
      <c r="A1165" s="289" t="s">
        <v>968</v>
      </c>
      <c r="B1165" s="286">
        <v>0</v>
      </c>
      <c r="C1165" s="286">
        <v>0</v>
      </c>
      <c r="D1165" s="287"/>
    </row>
    <row r="1166" s="271" customFormat="1" customHeight="1" spans="1:4">
      <c r="A1166" s="289" t="s">
        <v>969</v>
      </c>
      <c r="B1166" s="286">
        <v>0</v>
      </c>
      <c r="C1166" s="286">
        <v>0</v>
      </c>
      <c r="D1166" s="287"/>
    </row>
    <row r="1167" s="271" customFormat="1" customHeight="1" spans="1:4">
      <c r="A1167" s="289" t="s">
        <v>970</v>
      </c>
      <c r="B1167" s="286">
        <v>0</v>
      </c>
      <c r="C1167" s="286">
        <v>0</v>
      </c>
      <c r="D1167" s="287"/>
    </row>
    <row r="1168" s="271" customFormat="1" customHeight="1" spans="1:4">
      <c r="A1168" s="289" t="s">
        <v>971</v>
      </c>
      <c r="B1168" s="286">
        <v>0</v>
      </c>
      <c r="C1168" s="286">
        <v>0</v>
      </c>
      <c r="D1168" s="287"/>
    </row>
    <row r="1169" s="271" customFormat="1" customHeight="1" spans="1:4">
      <c r="A1169" s="289" t="s">
        <v>972</v>
      </c>
      <c r="B1169" s="286">
        <v>0</v>
      </c>
      <c r="C1169" s="286">
        <v>0</v>
      </c>
      <c r="D1169" s="287"/>
    </row>
    <row r="1170" s="271" customFormat="1" customHeight="1" spans="1:4">
      <c r="A1170" s="289" t="s">
        <v>973</v>
      </c>
      <c r="B1170" s="286">
        <v>0</v>
      </c>
      <c r="C1170" s="286">
        <v>0</v>
      </c>
      <c r="D1170" s="287"/>
    </row>
    <row r="1171" s="271" customFormat="1" customHeight="1" spans="1:4">
      <c r="A1171" s="289" t="s">
        <v>974</v>
      </c>
      <c r="B1171" s="286">
        <v>0</v>
      </c>
      <c r="C1171" s="286">
        <v>0</v>
      </c>
      <c r="D1171" s="287"/>
    </row>
    <row r="1172" s="271" customFormat="1" customHeight="1" spans="1:4">
      <c r="A1172" s="289" t="s">
        <v>975</v>
      </c>
      <c r="B1172" s="286">
        <v>0</v>
      </c>
      <c r="C1172" s="286">
        <v>0</v>
      </c>
      <c r="D1172" s="287"/>
    </row>
    <row r="1173" s="271" customFormat="1" customHeight="1" spans="1:4">
      <c r="A1173" s="289" t="s">
        <v>976</v>
      </c>
      <c r="B1173" s="286">
        <v>0</v>
      </c>
      <c r="C1173" s="286">
        <v>0</v>
      </c>
      <c r="D1173" s="287"/>
    </row>
    <row r="1174" s="271" customFormat="1" customHeight="1" spans="1:4">
      <c r="A1174" s="289" t="s">
        <v>977</v>
      </c>
      <c r="B1174" s="286">
        <v>0</v>
      </c>
      <c r="C1174" s="286">
        <v>0</v>
      </c>
      <c r="D1174" s="287"/>
    </row>
    <row r="1175" s="271" customFormat="1" customHeight="1" spans="1:4">
      <c r="A1175" s="289" t="s">
        <v>978</v>
      </c>
      <c r="B1175" s="286">
        <v>0</v>
      </c>
      <c r="C1175" s="286">
        <v>0</v>
      </c>
      <c r="D1175" s="287"/>
    </row>
    <row r="1176" s="271" customFormat="1" customHeight="1" spans="1:4">
      <c r="A1176" s="289" t="s">
        <v>979</v>
      </c>
      <c r="B1176" s="286">
        <v>0</v>
      </c>
      <c r="C1176" s="286">
        <v>0</v>
      </c>
      <c r="D1176" s="287"/>
    </row>
    <row r="1177" s="271" customFormat="1" customHeight="1" spans="1:4">
      <c r="A1177" s="289" t="s">
        <v>980</v>
      </c>
      <c r="B1177" s="286">
        <v>0</v>
      </c>
      <c r="C1177" s="286">
        <v>0</v>
      </c>
      <c r="D1177" s="287"/>
    </row>
    <row r="1178" s="271" customFormat="1" customHeight="1" spans="1:4">
      <c r="A1178" s="289" t="s">
        <v>981</v>
      </c>
      <c r="B1178" s="286">
        <v>0</v>
      </c>
      <c r="C1178" s="286">
        <v>0</v>
      </c>
      <c r="D1178" s="287"/>
    </row>
    <row r="1179" s="271" customFormat="1" customHeight="1" spans="1:4">
      <c r="A1179" s="289" t="s">
        <v>982</v>
      </c>
      <c r="B1179" s="286">
        <v>0</v>
      </c>
      <c r="C1179" s="286">
        <v>0</v>
      </c>
      <c r="D1179" s="287"/>
    </row>
    <row r="1180" s="271" customFormat="1" customHeight="1" spans="1:4">
      <c r="A1180" s="289" t="s">
        <v>121</v>
      </c>
      <c r="B1180" s="286">
        <v>0</v>
      </c>
      <c r="C1180" s="286">
        <v>0</v>
      </c>
      <c r="D1180" s="287"/>
    </row>
    <row r="1181" s="271" customFormat="1" customHeight="1" spans="1:4">
      <c r="A1181" s="289" t="s">
        <v>983</v>
      </c>
      <c r="B1181" s="286">
        <v>0</v>
      </c>
      <c r="C1181" s="286">
        <v>0</v>
      </c>
      <c r="D1181" s="287"/>
    </row>
    <row r="1182" s="271" customFormat="1" customHeight="1" spans="1:4">
      <c r="A1182" s="288" t="s">
        <v>984</v>
      </c>
      <c r="B1182" s="286">
        <v>0</v>
      </c>
      <c r="C1182" s="286">
        <f>SUM(C1183:C1196)</f>
        <v>0</v>
      </c>
      <c r="D1182" s="287"/>
    </row>
    <row r="1183" s="271" customFormat="1" customHeight="1" spans="1:4">
      <c r="A1183" s="289" t="s">
        <v>112</v>
      </c>
      <c r="B1183" s="286">
        <v>0</v>
      </c>
      <c r="C1183" s="286">
        <v>0</v>
      </c>
      <c r="D1183" s="287"/>
    </row>
    <row r="1184" s="271" customFormat="1" customHeight="1" spans="1:4">
      <c r="A1184" s="289" t="s">
        <v>113</v>
      </c>
      <c r="B1184" s="286">
        <v>0</v>
      </c>
      <c r="C1184" s="286">
        <v>0</v>
      </c>
      <c r="D1184" s="287"/>
    </row>
    <row r="1185" s="271" customFormat="1" customHeight="1" spans="1:4">
      <c r="A1185" s="289" t="s">
        <v>114</v>
      </c>
      <c r="B1185" s="286">
        <v>0</v>
      </c>
      <c r="C1185" s="286">
        <v>0</v>
      </c>
      <c r="D1185" s="287"/>
    </row>
    <row r="1186" s="271" customFormat="1" customHeight="1" spans="1:4">
      <c r="A1186" s="289" t="s">
        <v>985</v>
      </c>
      <c r="B1186" s="286">
        <v>0</v>
      </c>
      <c r="C1186" s="286">
        <v>0</v>
      </c>
      <c r="D1186" s="287"/>
    </row>
    <row r="1187" s="271" customFormat="1" customHeight="1" spans="1:4">
      <c r="A1187" s="289" t="s">
        <v>986</v>
      </c>
      <c r="B1187" s="286">
        <v>0</v>
      </c>
      <c r="C1187" s="286">
        <v>0</v>
      </c>
      <c r="D1187" s="287"/>
    </row>
    <row r="1188" s="271" customFormat="1" customHeight="1" spans="1:4">
      <c r="A1188" s="289" t="s">
        <v>987</v>
      </c>
      <c r="B1188" s="286">
        <v>0</v>
      </c>
      <c r="C1188" s="286">
        <v>0</v>
      </c>
      <c r="D1188" s="287"/>
    </row>
    <row r="1189" s="271" customFormat="1" customHeight="1" spans="1:4">
      <c r="A1189" s="289" t="s">
        <v>988</v>
      </c>
      <c r="B1189" s="286">
        <v>0</v>
      </c>
      <c r="C1189" s="286">
        <v>0</v>
      </c>
      <c r="D1189" s="287"/>
    </row>
    <row r="1190" s="271" customFormat="1" customHeight="1" spans="1:4">
      <c r="A1190" s="289" t="s">
        <v>989</v>
      </c>
      <c r="B1190" s="286">
        <v>0</v>
      </c>
      <c r="C1190" s="286">
        <v>0</v>
      </c>
      <c r="D1190" s="287"/>
    </row>
    <row r="1191" s="271" customFormat="1" customHeight="1" spans="1:4">
      <c r="A1191" s="289" t="s">
        <v>990</v>
      </c>
      <c r="B1191" s="286">
        <v>0</v>
      </c>
      <c r="C1191" s="286">
        <v>0</v>
      </c>
      <c r="D1191" s="287"/>
    </row>
    <row r="1192" s="271" customFormat="1" customHeight="1" spans="1:4">
      <c r="A1192" s="289" t="s">
        <v>991</v>
      </c>
      <c r="B1192" s="286">
        <v>0</v>
      </c>
      <c r="C1192" s="286">
        <v>0</v>
      </c>
      <c r="D1192" s="287"/>
    </row>
    <row r="1193" s="271" customFormat="1" customHeight="1" spans="1:4">
      <c r="A1193" s="289" t="s">
        <v>992</v>
      </c>
      <c r="B1193" s="286">
        <v>0</v>
      </c>
      <c r="C1193" s="286">
        <v>0</v>
      </c>
      <c r="D1193" s="287"/>
    </row>
    <row r="1194" s="271" customFormat="1" customHeight="1" spans="1:4">
      <c r="A1194" s="289" t="s">
        <v>993</v>
      </c>
      <c r="B1194" s="286">
        <v>0</v>
      </c>
      <c r="C1194" s="286">
        <v>0</v>
      </c>
      <c r="D1194" s="287"/>
    </row>
    <row r="1195" s="271" customFormat="1" customHeight="1" spans="1:4">
      <c r="A1195" s="289" t="s">
        <v>994</v>
      </c>
      <c r="B1195" s="286">
        <v>0</v>
      </c>
      <c r="C1195" s="286">
        <v>0</v>
      </c>
      <c r="D1195" s="287"/>
    </row>
    <row r="1196" s="271" customFormat="1" customHeight="1" spans="1:4">
      <c r="A1196" s="289" t="s">
        <v>995</v>
      </c>
      <c r="B1196" s="286">
        <v>0</v>
      </c>
      <c r="C1196" s="286">
        <v>0</v>
      </c>
      <c r="D1196" s="287"/>
    </row>
    <row r="1197" s="271" customFormat="1" customHeight="1" spans="1:4">
      <c r="A1197" s="288" t="s">
        <v>996</v>
      </c>
      <c r="B1197" s="286">
        <v>0</v>
      </c>
      <c r="C1197" s="286">
        <f>C1198</f>
        <v>0</v>
      </c>
      <c r="D1197" s="287"/>
    </row>
    <row r="1198" s="271" customFormat="1" customHeight="1" spans="1:4">
      <c r="A1198" s="289" t="s">
        <v>997</v>
      </c>
      <c r="B1198" s="286">
        <v>0</v>
      </c>
      <c r="C1198" s="286">
        <v>0</v>
      </c>
      <c r="D1198" s="287"/>
    </row>
    <row r="1199" s="271" customFormat="1" customHeight="1" spans="1:4">
      <c r="A1199" s="288" t="s">
        <v>94</v>
      </c>
      <c r="B1199" s="286">
        <f>SUM(B1200,B1212,B1216)</f>
        <v>3380</v>
      </c>
      <c r="C1199" s="286">
        <f>SUM(C1200,C1212,C1216)</f>
        <v>3381</v>
      </c>
      <c r="D1199" s="287">
        <f>C1199/B1199</f>
        <v>1.00029585798817</v>
      </c>
    </row>
    <row r="1200" s="271" customFormat="1" customHeight="1" spans="1:4">
      <c r="A1200" s="288" t="s">
        <v>998</v>
      </c>
      <c r="B1200" s="286">
        <f>SUM(B1201:B1211)</f>
        <v>3380</v>
      </c>
      <c r="C1200" s="286">
        <f>SUM(C1201:C1211)</f>
        <v>3381</v>
      </c>
      <c r="D1200" s="287">
        <f>C1200/B1200</f>
        <v>1.00029585798817</v>
      </c>
    </row>
    <row r="1201" s="271" customFormat="1" customHeight="1" spans="1:4">
      <c r="A1201" s="289" t="s">
        <v>999</v>
      </c>
      <c r="B1201" s="286">
        <v>0</v>
      </c>
      <c r="C1201" s="286">
        <v>0</v>
      </c>
      <c r="D1201" s="287"/>
    </row>
    <row r="1202" s="271" customFormat="1" customHeight="1" spans="1:4">
      <c r="A1202" s="289" t="s">
        <v>1000</v>
      </c>
      <c r="B1202" s="286">
        <v>0</v>
      </c>
      <c r="C1202" s="286">
        <v>0</v>
      </c>
      <c r="D1202" s="287"/>
    </row>
    <row r="1203" s="271" customFormat="1" customHeight="1" spans="1:4">
      <c r="A1203" s="289" t="s">
        <v>1001</v>
      </c>
      <c r="B1203" s="286">
        <v>0</v>
      </c>
      <c r="C1203" s="286">
        <v>0</v>
      </c>
      <c r="D1203" s="287"/>
    </row>
    <row r="1204" s="271" customFormat="1" customHeight="1" spans="1:4">
      <c r="A1204" s="289" t="s">
        <v>1002</v>
      </c>
      <c r="B1204" s="286">
        <v>0</v>
      </c>
      <c r="C1204" s="286">
        <v>0</v>
      </c>
      <c r="D1204" s="287"/>
    </row>
    <row r="1205" s="271" customFormat="1" customHeight="1" spans="1:4">
      <c r="A1205" s="289" t="s">
        <v>1003</v>
      </c>
      <c r="B1205" s="286">
        <v>0</v>
      </c>
      <c r="C1205" s="286">
        <v>0</v>
      </c>
      <c r="D1205" s="287"/>
    </row>
    <row r="1206" s="271" customFormat="1" customHeight="1" spans="1:4">
      <c r="A1206" s="289" t="s">
        <v>1004</v>
      </c>
      <c r="B1206" s="286">
        <v>0</v>
      </c>
      <c r="C1206" s="286">
        <v>0</v>
      </c>
      <c r="D1206" s="287"/>
    </row>
    <row r="1207" s="271" customFormat="1" customHeight="1" spans="1:4">
      <c r="A1207" s="289" t="s">
        <v>1005</v>
      </c>
      <c r="B1207" s="286">
        <v>0</v>
      </c>
      <c r="C1207" s="286">
        <v>0</v>
      </c>
      <c r="D1207" s="287"/>
    </row>
    <row r="1208" s="271" customFormat="1" customHeight="1" spans="1:4">
      <c r="A1208" s="289" t="s">
        <v>1006</v>
      </c>
      <c r="B1208" s="286">
        <v>2159</v>
      </c>
      <c r="C1208" s="286">
        <v>2159</v>
      </c>
      <c r="D1208" s="287">
        <f>C1208/B1208</f>
        <v>1</v>
      </c>
    </row>
    <row r="1209" s="271" customFormat="1" customHeight="1" spans="1:4">
      <c r="A1209" s="289" t="s">
        <v>1007</v>
      </c>
      <c r="B1209" s="286">
        <v>1221</v>
      </c>
      <c r="C1209" s="286">
        <v>1222</v>
      </c>
      <c r="D1209" s="287">
        <f>C1209/B1209</f>
        <v>1.000819000819</v>
      </c>
    </row>
    <row r="1210" s="271" customFormat="1" customHeight="1" spans="1:4">
      <c r="A1210" s="289" t="s">
        <v>1008</v>
      </c>
      <c r="B1210" s="286">
        <v>0</v>
      </c>
      <c r="C1210" s="286">
        <v>0</v>
      </c>
      <c r="D1210" s="287"/>
    </row>
    <row r="1211" s="271" customFormat="1" customHeight="1" spans="1:4">
      <c r="A1211" s="289" t="s">
        <v>1009</v>
      </c>
      <c r="B1211" s="286">
        <v>0</v>
      </c>
      <c r="C1211" s="286">
        <v>0</v>
      </c>
      <c r="D1211" s="287"/>
    </row>
    <row r="1212" s="271" customFormat="1" customHeight="1" spans="1:4">
      <c r="A1212" s="288" t="s">
        <v>1010</v>
      </c>
      <c r="B1212" s="286">
        <v>0</v>
      </c>
      <c r="C1212" s="286">
        <f>SUM(C1213:C1215)</f>
        <v>0</v>
      </c>
      <c r="D1212" s="287"/>
    </row>
    <row r="1213" s="271" customFormat="1" customHeight="1" spans="1:4">
      <c r="A1213" s="289" t="s">
        <v>1011</v>
      </c>
      <c r="B1213" s="286">
        <v>0</v>
      </c>
      <c r="C1213" s="286">
        <v>0</v>
      </c>
      <c r="D1213" s="287"/>
    </row>
    <row r="1214" s="271" customFormat="1" customHeight="1" spans="1:4">
      <c r="A1214" s="289" t="s">
        <v>1012</v>
      </c>
      <c r="B1214" s="286">
        <v>0</v>
      </c>
      <c r="C1214" s="286">
        <v>0</v>
      </c>
      <c r="D1214" s="287"/>
    </row>
    <row r="1215" s="271" customFormat="1" customHeight="1" spans="1:4">
      <c r="A1215" s="289" t="s">
        <v>1013</v>
      </c>
      <c r="B1215" s="286">
        <v>0</v>
      </c>
      <c r="C1215" s="286">
        <v>0</v>
      </c>
      <c r="D1215" s="287"/>
    </row>
    <row r="1216" s="271" customFormat="1" customHeight="1" spans="1:4">
      <c r="A1216" s="288" t="s">
        <v>1014</v>
      </c>
      <c r="B1216" s="286">
        <v>0</v>
      </c>
      <c r="C1216" s="286">
        <f>SUM(C1217:C1219)</f>
        <v>0</v>
      </c>
      <c r="D1216" s="287"/>
    </row>
    <row r="1217" s="271" customFormat="1" customHeight="1" spans="1:4">
      <c r="A1217" s="289" t="s">
        <v>1015</v>
      </c>
      <c r="B1217" s="286">
        <v>0</v>
      </c>
      <c r="C1217" s="286">
        <v>0</v>
      </c>
      <c r="D1217" s="287"/>
    </row>
    <row r="1218" s="271" customFormat="1" customHeight="1" spans="1:4">
      <c r="A1218" s="289" t="s">
        <v>1016</v>
      </c>
      <c r="B1218" s="286">
        <v>0</v>
      </c>
      <c r="C1218" s="286">
        <v>0</v>
      </c>
      <c r="D1218" s="287"/>
    </row>
    <row r="1219" s="271" customFormat="1" customHeight="1" spans="1:4">
      <c r="A1219" s="289" t="s">
        <v>1017</v>
      </c>
      <c r="B1219" s="286">
        <v>0</v>
      </c>
      <c r="C1219" s="286">
        <v>0</v>
      </c>
      <c r="D1219" s="287"/>
    </row>
    <row r="1220" s="271" customFormat="1" customHeight="1" spans="1:4">
      <c r="A1220" s="288" t="s">
        <v>95</v>
      </c>
      <c r="B1220" s="286">
        <f>SUM(B1221,B1239,B1245,B1251)</f>
        <v>320</v>
      </c>
      <c r="C1220" s="286">
        <f>SUM(C1221,C1239,C1245,C1251)</f>
        <v>323</v>
      </c>
      <c r="D1220" s="287">
        <f>C1220/B1220</f>
        <v>1.009375</v>
      </c>
    </row>
    <row r="1221" s="271" customFormat="1" customHeight="1" spans="1:4">
      <c r="A1221" s="288" t="s">
        <v>1018</v>
      </c>
      <c r="B1221" s="286">
        <f>SUM(B1222:B1238)</f>
        <v>320</v>
      </c>
      <c r="C1221" s="286">
        <f>SUM(C1222:C1238)</f>
        <v>323</v>
      </c>
      <c r="D1221" s="287">
        <f>C1221/B1221</f>
        <v>1.009375</v>
      </c>
    </row>
    <row r="1222" s="271" customFormat="1" customHeight="1" spans="1:4">
      <c r="A1222" s="289" t="s">
        <v>112</v>
      </c>
      <c r="B1222" s="286">
        <v>0</v>
      </c>
      <c r="C1222" s="286">
        <v>0</v>
      </c>
      <c r="D1222" s="287"/>
    </row>
    <row r="1223" s="271" customFormat="1" customHeight="1" spans="1:4">
      <c r="A1223" s="289" t="s">
        <v>113</v>
      </c>
      <c r="B1223" s="286">
        <v>0</v>
      </c>
      <c r="C1223" s="286">
        <v>0</v>
      </c>
      <c r="D1223" s="287"/>
    </row>
    <row r="1224" s="271" customFormat="1" customHeight="1" spans="1:4">
      <c r="A1224" s="289" t="s">
        <v>114</v>
      </c>
      <c r="B1224" s="286">
        <v>0</v>
      </c>
      <c r="C1224" s="286">
        <v>0</v>
      </c>
      <c r="D1224" s="287"/>
    </row>
    <row r="1225" s="271" customFormat="1" customHeight="1" spans="1:4">
      <c r="A1225" s="289" t="s">
        <v>1019</v>
      </c>
      <c r="B1225" s="286">
        <v>0</v>
      </c>
      <c r="C1225" s="286">
        <v>0</v>
      </c>
      <c r="D1225" s="287"/>
    </row>
    <row r="1226" s="271" customFormat="1" customHeight="1" spans="1:4">
      <c r="A1226" s="289" t="s">
        <v>1020</v>
      </c>
      <c r="B1226" s="286">
        <v>0</v>
      </c>
      <c r="C1226" s="286">
        <v>0</v>
      </c>
      <c r="D1226" s="287"/>
    </row>
    <row r="1227" s="271" customFormat="1" customHeight="1" spans="1:4">
      <c r="A1227" s="289" t="s">
        <v>1021</v>
      </c>
      <c r="B1227" s="286">
        <v>0</v>
      </c>
      <c r="C1227" s="286">
        <v>0</v>
      </c>
      <c r="D1227" s="287"/>
    </row>
    <row r="1228" s="271" customFormat="1" customHeight="1" spans="1:4">
      <c r="A1228" s="289" t="s">
        <v>1022</v>
      </c>
      <c r="B1228" s="286">
        <v>0</v>
      </c>
      <c r="C1228" s="286">
        <v>0</v>
      </c>
      <c r="D1228" s="287"/>
    </row>
    <row r="1229" s="271" customFormat="1" customHeight="1" spans="1:4">
      <c r="A1229" s="289" t="s">
        <v>1023</v>
      </c>
      <c r="B1229" s="286">
        <v>0</v>
      </c>
      <c r="C1229" s="286">
        <v>0</v>
      </c>
      <c r="D1229" s="287"/>
    </row>
    <row r="1230" s="271" customFormat="1" customHeight="1" spans="1:4">
      <c r="A1230" s="289" t="s">
        <v>1024</v>
      </c>
      <c r="B1230" s="286">
        <v>0</v>
      </c>
      <c r="C1230" s="286">
        <v>0</v>
      </c>
      <c r="D1230" s="287"/>
    </row>
    <row r="1231" s="271" customFormat="1" customHeight="1" spans="1:4">
      <c r="A1231" s="289" t="s">
        <v>1025</v>
      </c>
      <c r="B1231" s="286">
        <v>0</v>
      </c>
      <c r="C1231" s="286">
        <v>0</v>
      </c>
      <c r="D1231" s="287"/>
    </row>
    <row r="1232" s="271" customFormat="1" customHeight="1" spans="1:4">
      <c r="A1232" s="289" t="s">
        <v>1026</v>
      </c>
      <c r="B1232" s="286">
        <v>320</v>
      </c>
      <c r="C1232" s="286">
        <v>323</v>
      </c>
      <c r="D1232" s="287">
        <f>C1232/B1232</f>
        <v>1.009375</v>
      </c>
    </row>
    <row r="1233" s="271" customFormat="1" customHeight="1" spans="1:4">
      <c r="A1233" s="289" t="s">
        <v>1027</v>
      </c>
      <c r="B1233" s="286">
        <v>0</v>
      </c>
      <c r="C1233" s="286">
        <v>0</v>
      </c>
      <c r="D1233" s="287"/>
    </row>
    <row r="1234" s="271" customFormat="1" customHeight="1" spans="1:4">
      <c r="A1234" s="289" t="s">
        <v>1028</v>
      </c>
      <c r="B1234" s="286">
        <v>0</v>
      </c>
      <c r="C1234" s="286">
        <v>0</v>
      </c>
      <c r="D1234" s="287"/>
    </row>
    <row r="1235" s="271" customFormat="1" customHeight="1" spans="1:4">
      <c r="A1235" s="289" t="s">
        <v>1029</v>
      </c>
      <c r="B1235" s="286">
        <v>0</v>
      </c>
      <c r="C1235" s="286">
        <v>0</v>
      </c>
      <c r="D1235" s="287"/>
    </row>
    <row r="1236" s="271" customFormat="1" customHeight="1" spans="1:4">
      <c r="A1236" s="289" t="s">
        <v>1030</v>
      </c>
      <c r="B1236" s="286">
        <v>0</v>
      </c>
      <c r="C1236" s="286">
        <v>0</v>
      </c>
      <c r="D1236" s="287"/>
    </row>
    <row r="1237" s="271" customFormat="1" customHeight="1" spans="1:4">
      <c r="A1237" s="289" t="s">
        <v>121</v>
      </c>
      <c r="B1237" s="286">
        <v>0</v>
      </c>
      <c r="C1237" s="286">
        <v>0</v>
      </c>
      <c r="D1237" s="287"/>
    </row>
    <row r="1238" s="271" customFormat="1" customHeight="1" spans="1:4">
      <c r="A1238" s="289" t="s">
        <v>1031</v>
      </c>
      <c r="B1238" s="286">
        <v>0</v>
      </c>
      <c r="C1238" s="286">
        <v>0</v>
      </c>
      <c r="D1238" s="287"/>
    </row>
    <row r="1239" s="271" customFormat="1" customHeight="1" spans="1:4">
      <c r="A1239" s="288" t="s">
        <v>1032</v>
      </c>
      <c r="B1239" s="286">
        <v>0</v>
      </c>
      <c r="C1239" s="286">
        <f>SUM(C1240:C1244)</f>
        <v>0</v>
      </c>
      <c r="D1239" s="287"/>
    </row>
    <row r="1240" s="271" customFormat="1" customHeight="1" spans="1:4">
      <c r="A1240" s="289" t="s">
        <v>1033</v>
      </c>
      <c r="B1240" s="286">
        <v>0</v>
      </c>
      <c r="C1240" s="286">
        <v>0</v>
      </c>
      <c r="D1240" s="287"/>
    </row>
    <row r="1241" s="271" customFormat="1" customHeight="1" spans="1:4">
      <c r="A1241" s="289" t="s">
        <v>1034</v>
      </c>
      <c r="B1241" s="286">
        <v>0</v>
      </c>
      <c r="C1241" s="286">
        <v>0</v>
      </c>
      <c r="D1241" s="287"/>
    </row>
    <row r="1242" s="271" customFormat="1" customHeight="1" spans="1:4">
      <c r="A1242" s="289" t="s">
        <v>1035</v>
      </c>
      <c r="B1242" s="286">
        <v>0</v>
      </c>
      <c r="C1242" s="286">
        <v>0</v>
      </c>
      <c r="D1242" s="287"/>
    </row>
    <row r="1243" s="271" customFormat="1" customHeight="1" spans="1:4">
      <c r="A1243" s="289" t="s">
        <v>1036</v>
      </c>
      <c r="B1243" s="286">
        <v>0</v>
      </c>
      <c r="C1243" s="286">
        <v>0</v>
      </c>
      <c r="D1243" s="287"/>
    </row>
    <row r="1244" s="271" customFormat="1" customHeight="1" spans="1:4">
      <c r="A1244" s="289" t="s">
        <v>1037</v>
      </c>
      <c r="B1244" s="286">
        <v>0</v>
      </c>
      <c r="C1244" s="286">
        <v>0</v>
      </c>
      <c r="D1244" s="287"/>
    </row>
    <row r="1245" s="271" customFormat="1" customHeight="1" spans="1:4">
      <c r="A1245" s="288" t="s">
        <v>1038</v>
      </c>
      <c r="B1245" s="286">
        <v>0</v>
      </c>
      <c r="C1245" s="286">
        <f>SUM(C1246:C1250)</f>
        <v>0</v>
      </c>
      <c r="D1245" s="287"/>
    </row>
    <row r="1246" s="271" customFormat="1" customHeight="1" spans="1:4">
      <c r="A1246" s="289" t="s">
        <v>1039</v>
      </c>
      <c r="B1246" s="286">
        <v>0</v>
      </c>
      <c r="C1246" s="286">
        <v>0</v>
      </c>
      <c r="D1246" s="287"/>
    </row>
    <row r="1247" s="271" customFormat="1" customHeight="1" spans="1:4">
      <c r="A1247" s="289" t="s">
        <v>1040</v>
      </c>
      <c r="B1247" s="286">
        <v>0</v>
      </c>
      <c r="C1247" s="286">
        <v>0</v>
      </c>
      <c r="D1247" s="287"/>
    </row>
    <row r="1248" s="271" customFormat="1" customHeight="1" spans="1:4">
      <c r="A1248" s="289" t="s">
        <v>1041</v>
      </c>
      <c r="B1248" s="286">
        <v>0</v>
      </c>
      <c r="C1248" s="286">
        <v>0</v>
      </c>
      <c r="D1248" s="287"/>
    </row>
    <row r="1249" s="271" customFormat="1" customHeight="1" spans="1:4">
      <c r="A1249" s="289" t="s">
        <v>1042</v>
      </c>
      <c r="B1249" s="286">
        <v>0</v>
      </c>
      <c r="C1249" s="286">
        <v>0</v>
      </c>
      <c r="D1249" s="287"/>
    </row>
    <row r="1250" s="271" customFormat="1" customHeight="1" spans="1:4">
      <c r="A1250" s="289" t="s">
        <v>1043</v>
      </c>
      <c r="B1250" s="286">
        <v>0</v>
      </c>
      <c r="C1250" s="286">
        <v>0</v>
      </c>
      <c r="D1250" s="287"/>
    </row>
    <row r="1251" s="271" customFormat="1" customHeight="1" spans="1:4">
      <c r="A1251" s="288" t="s">
        <v>1044</v>
      </c>
      <c r="B1251" s="286">
        <v>0</v>
      </c>
      <c r="C1251" s="286">
        <f>SUM(C1252:C1263)</f>
        <v>0</v>
      </c>
      <c r="D1251" s="287"/>
    </row>
    <row r="1252" s="271" customFormat="1" customHeight="1" spans="1:4">
      <c r="A1252" s="289" t="s">
        <v>1045</v>
      </c>
      <c r="B1252" s="286">
        <v>0</v>
      </c>
      <c r="C1252" s="286">
        <v>0</v>
      </c>
      <c r="D1252" s="287"/>
    </row>
    <row r="1253" s="271" customFormat="1" customHeight="1" spans="1:4">
      <c r="A1253" s="289" t="s">
        <v>1046</v>
      </c>
      <c r="B1253" s="286">
        <v>0</v>
      </c>
      <c r="C1253" s="286">
        <v>0</v>
      </c>
      <c r="D1253" s="287"/>
    </row>
    <row r="1254" s="271" customFormat="1" customHeight="1" spans="1:4">
      <c r="A1254" s="289" t="s">
        <v>1047</v>
      </c>
      <c r="B1254" s="286">
        <v>0</v>
      </c>
      <c r="C1254" s="286">
        <v>0</v>
      </c>
      <c r="D1254" s="287"/>
    </row>
    <row r="1255" s="271" customFormat="1" customHeight="1" spans="1:4">
      <c r="A1255" s="289" t="s">
        <v>1048</v>
      </c>
      <c r="B1255" s="286">
        <v>0</v>
      </c>
      <c r="C1255" s="286">
        <v>0</v>
      </c>
      <c r="D1255" s="287"/>
    </row>
    <row r="1256" s="271" customFormat="1" customHeight="1" spans="1:4">
      <c r="A1256" s="289" t="s">
        <v>1049</v>
      </c>
      <c r="B1256" s="286">
        <v>0</v>
      </c>
      <c r="C1256" s="286">
        <v>0</v>
      </c>
      <c r="D1256" s="287"/>
    </row>
    <row r="1257" s="271" customFormat="1" customHeight="1" spans="1:4">
      <c r="A1257" s="289" t="s">
        <v>1050</v>
      </c>
      <c r="B1257" s="286">
        <v>0</v>
      </c>
      <c r="C1257" s="286">
        <v>0</v>
      </c>
      <c r="D1257" s="287"/>
    </row>
    <row r="1258" s="271" customFormat="1" customHeight="1" spans="1:4">
      <c r="A1258" s="289" t="s">
        <v>1051</v>
      </c>
      <c r="B1258" s="286">
        <v>0</v>
      </c>
      <c r="C1258" s="286">
        <v>0</v>
      </c>
      <c r="D1258" s="287"/>
    </row>
    <row r="1259" s="271" customFormat="1" customHeight="1" spans="1:4">
      <c r="A1259" s="289" t="s">
        <v>1052</v>
      </c>
      <c r="B1259" s="286">
        <v>0</v>
      </c>
      <c r="C1259" s="286">
        <v>0</v>
      </c>
      <c r="D1259" s="287"/>
    </row>
    <row r="1260" s="271" customFormat="1" customHeight="1" spans="1:4">
      <c r="A1260" s="289" t="s">
        <v>1053</v>
      </c>
      <c r="B1260" s="286">
        <v>0</v>
      </c>
      <c r="C1260" s="286">
        <v>0</v>
      </c>
      <c r="D1260" s="287"/>
    </row>
    <row r="1261" s="271" customFormat="1" customHeight="1" spans="1:4">
      <c r="A1261" s="289" t="s">
        <v>1054</v>
      </c>
      <c r="B1261" s="286">
        <v>0</v>
      </c>
      <c r="C1261" s="286">
        <v>0</v>
      </c>
      <c r="D1261" s="287"/>
    </row>
    <row r="1262" s="271" customFormat="1" customHeight="1" spans="1:4">
      <c r="A1262" s="289" t="s">
        <v>1055</v>
      </c>
      <c r="B1262" s="286">
        <v>0</v>
      </c>
      <c r="C1262" s="286">
        <v>0</v>
      </c>
      <c r="D1262" s="287"/>
    </row>
    <row r="1263" s="271" customFormat="1" customHeight="1" spans="1:4">
      <c r="A1263" s="289" t="s">
        <v>1056</v>
      </c>
      <c r="B1263" s="286">
        <v>0</v>
      </c>
      <c r="C1263" s="286">
        <v>0</v>
      </c>
      <c r="D1263" s="287"/>
    </row>
    <row r="1264" s="271" customFormat="1" customHeight="1" spans="1:4">
      <c r="A1264" s="288" t="s">
        <v>96</v>
      </c>
      <c r="B1264" s="286">
        <f>SUM(B1265,B1276,B1283,B1291,B1304,B1308,B1312)</f>
        <v>6500</v>
      </c>
      <c r="C1264" s="286">
        <f>SUM(C1265,C1276,C1283,C1291,C1304,C1308,C1312)</f>
        <v>5616</v>
      </c>
      <c r="D1264" s="287">
        <f t="shared" ref="D1264:D1266" si="65">C1264/B1264</f>
        <v>0.864</v>
      </c>
    </row>
    <row r="1265" s="271" customFormat="1" customHeight="1" spans="1:4">
      <c r="A1265" s="288" t="s">
        <v>1057</v>
      </c>
      <c r="B1265" s="286">
        <f>SUM(B1266:B1275)</f>
        <v>3360</v>
      </c>
      <c r="C1265" s="286">
        <f>SUM(C1266:C1275)</f>
        <v>2692</v>
      </c>
      <c r="D1265" s="287">
        <f t="shared" si="65"/>
        <v>0.801190476190476</v>
      </c>
    </row>
    <row r="1266" s="271" customFormat="1" customHeight="1" spans="1:4">
      <c r="A1266" s="289" t="s">
        <v>112</v>
      </c>
      <c r="B1266" s="286">
        <v>1098</v>
      </c>
      <c r="C1266" s="286">
        <v>1042</v>
      </c>
      <c r="D1266" s="287">
        <f t="shared" si="65"/>
        <v>0.948998178506375</v>
      </c>
    </row>
    <row r="1267" s="271" customFormat="1" customHeight="1" spans="1:4">
      <c r="A1267" s="289" t="s">
        <v>113</v>
      </c>
      <c r="B1267" s="286">
        <v>0</v>
      </c>
      <c r="C1267" s="286">
        <v>0</v>
      </c>
      <c r="D1267" s="287"/>
    </row>
    <row r="1268" s="271" customFormat="1" customHeight="1" spans="1:4">
      <c r="A1268" s="289" t="s">
        <v>114</v>
      </c>
      <c r="B1268" s="286">
        <v>0</v>
      </c>
      <c r="C1268" s="286">
        <v>0</v>
      </c>
      <c r="D1268" s="287"/>
    </row>
    <row r="1269" s="271" customFormat="1" customHeight="1" spans="1:4">
      <c r="A1269" s="289" t="s">
        <v>1058</v>
      </c>
      <c r="B1269" s="286">
        <v>1935</v>
      </c>
      <c r="C1269" s="286">
        <v>1419</v>
      </c>
      <c r="D1269" s="287">
        <f>C1269/B1269</f>
        <v>0.733333333333333</v>
      </c>
    </row>
    <row r="1270" s="271" customFormat="1" customHeight="1" spans="1:4">
      <c r="A1270" s="289" t="s">
        <v>1059</v>
      </c>
      <c r="B1270" s="286">
        <v>0</v>
      </c>
      <c r="C1270" s="286">
        <v>0</v>
      </c>
      <c r="D1270" s="287"/>
    </row>
    <row r="1271" s="271" customFormat="1" customHeight="1" spans="1:4">
      <c r="A1271" s="289" t="s">
        <v>1060</v>
      </c>
      <c r="B1271" s="286">
        <v>245</v>
      </c>
      <c r="C1271" s="286">
        <v>173</v>
      </c>
      <c r="D1271" s="287">
        <f t="shared" ref="D1271:D1277" si="66">C1271/B1271</f>
        <v>0.706122448979592</v>
      </c>
    </row>
    <row r="1272" s="271" customFormat="1" customHeight="1" spans="1:4">
      <c r="A1272" s="289" t="s">
        <v>1061</v>
      </c>
      <c r="B1272" s="286">
        <v>0</v>
      </c>
      <c r="C1272" s="286">
        <v>0</v>
      </c>
      <c r="D1272" s="287"/>
    </row>
    <row r="1273" s="271" customFormat="1" customHeight="1" spans="1:4">
      <c r="A1273" s="289" t="s">
        <v>1062</v>
      </c>
      <c r="B1273" s="286">
        <v>0</v>
      </c>
      <c r="C1273" s="286">
        <v>0</v>
      </c>
      <c r="D1273" s="287"/>
    </row>
    <row r="1274" s="271" customFormat="1" customHeight="1" spans="1:4">
      <c r="A1274" s="289" t="s">
        <v>121</v>
      </c>
      <c r="B1274" s="286">
        <v>0</v>
      </c>
      <c r="C1274" s="286">
        <v>0</v>
      </c>
      <c r="D1274" s="287"/>
    </row>
    <row r="1275" s="271" customFormat="1" customHeight="1" spans="1:4">
      <c r="A1275" s="289" t="s">
        <v>1063</v>
      </c>
      <c r="B1275" s="286">
        <v>82</v>
      </c>
      <c r="C1275" s="286">
        <v>58</v>
      </c>
      <c r="D1275" s="287">
        <f t="shared" si="66"/>
        <v>0.707317073170732</v>
      </c>
    </row>
    <row r="1276" s="271" customFormat="1" customHeight="1" spans="1:4">
      <c r="A1276" s="288" t="s">
        <v>1064</v>
      </c>
      <c r="B1276" s="286">
        <f>SUM(B1277:B1282)</f>
        <v>3140</v>
      </c>
      <c r="C1276" s="286">
        <f>SUM(C1277:C1282)</f>
        <v>2924</v>
      </c>
      <c r="D1276" s="287">
        <f t="shared" si="66"/>
        <v>0.931210191082803</v>
      </c>
    </row>
    <row r="1277" s="271" customFormat="1" customHeight="1" spans="1:4">
      <c r="A1277" s="289" t="s">
        <v>112</v>
      </c>
      <c r="B1277" s="286">
        <v>1498</v>
      </c>
      <c r="C1277" s="286">
        <v>1427</v>
      </c>
      <c r="D1277" s="287">
        <f t="shared" si="66"/>
        <v>0.95260347129506</v>
      </c>
    </row>
    <row r="1278" s="271" customFormat="1" customHeight="1" spans="1:4">
      <c r="A1278" s="289" t="s">
        <v>113</v>
      </c>
      <c r="B1278" s="286">
        <v>0</v>
      </c>
      <c r="C1278" s="286">
        <v>0</v>
      </c>
      <c r="D1278" s="287"/>
    </row>
    <row r="1279" s="271" customFormat="1" customHeight="1" spans="1:4">
      <c r="A1279" s="289" t="s">
        <v>114</v>
      </c>
      <c r="B1279" s="286">
        <v>0</v>
      </c>
      <c r="C1279" s="286">
        <v>0</v>
      </c>
      <c r="D1279" s="287"/>
    </row>
    <row r="1280" s="271" customFormat="1" customHeight="1" spans="1:4">
      <c r="A1280" s="289" t="s">
        <v>1065</v>
      </c>
      <c r="B1280" s="286">
        <v>205</v>
      </c>
      <c r="C1280" s="286">
        <v>185</v>
      </c>
      <c r="D1280" s="287">
        <f>C1280/B1280</f>
        <v>0.902439024390244</v>
      </c>
    </row>
    <row r="1281" s="271" customFormat="1" customHeight="1" spans="1:4">
      <c r="A1281" s="289" t="s">
        <v>121</v>
      </c>
      <c r="B1281" s="286">
        <v>0</v>
      </c>
      <c r="C1281" s="286">
        <v>0</v>
      </c>
      <c r="D1281" s="287"/>
    </row>
    <row r="1282" s="271" customFormat="1" customHeight="1" spans="1:4">
      <c r="A1282" s="289" t="s">
        <v>1066</v>
      </c>
      <c r="B1282" s="286">
        <v>1437</v>
      </c>
      <c r="C1282" s="286">
        <v>1312</v>
      </c>
      <c r="D1282" s="287">
        <f>C1282/B1282</f>
        <v>0.913013221990257</v>
      </c>
    </row>
    <row r="1283" s="271" customFormat="1" customHeight="1" spans="1:4">
      <c r="A1283" s="288" t="s">
        <v>1067</v>
      </c>
      <c r="B1283" s="286">
        <v>0</v>
      </c>
      <c r="C1283" s="286">
        <f>SUM(C1284:C1290)</f>
        <v>0</v>
      </c>
      <c r="D1283" s="287"/>
    </row>
    <row r="1284" s="271" customFormat="1" customHeight="1" spans="1:4">
      <c r="A1284" s="289" t="s">
        <v>112</v>
      </c>
      <c r="B1284" s="286">
        <v>0</v>
      </c>
      <c r="C1284" s="286">
        <v>0</v>
      </c>
      <c r="D1284" s="287"/>
    </row>
    <row r="1285" s="271" customFormat="1" customHeight="1" spans="1:4">
      <c r="A1285" s="289" t="s">
        <v>113</v>
      </c>
      <c r="B1285" s="286">
        <v>0</v>
      </c>
      <c r="C1285" s="286">
        <v>0</v>
      </c>
      <c r="D1285" s="287"/>
    </row>
    <row r="1286" s="271" customFormat="1" customHeight="1" spans="1:4">
      <c r="A1286" s="289" t="s">
        <v>114</v>
      </c>
      <c r="B1286" s="286">
        <v>0</v>
      </c>
      <c r="C1286" s="286">
        <v>0</v>
      </c>
      <c r="D1286" s="287"/>
    </row>
    <row r="1287" s="271" customFormat="1" customHeight="1" spans="1:4">
      <c r="A1287" s="289" t="s">
        <v>1068</v>
      </c>
      <c r="B1287" s="286">
        <v>0</v>
      </c>
      <c r="C1287" s="286">
        <v>0</v>
      </c>
      <c r="D1287" s="287"/>
    </row>
    <row r="1288" s="271" customFormat="1" customHeight="1" spans="1:4">
      <c r="A1288" s="289" t="s">
        <v>1069</v>
      </c>
      <c r="B1288" s="286">
        <v>0</v>
      </c>
      <c r="C1288" s="286">
        <v>0</v>
      </c>
      <c r="D1288" s="287"/>
    </row>
    <row r="1289" s="271" customFormat="1" customHeight="1" spans="1:4">
      <c r="A1289" s="289" t="s">
        <v>121</v>
      </c>
      <c r="B1289" s="286">
        <v>0</v>
      </c>
      <c r="C1289" s="286">
        <v>0</v>
      </c>
      <c r="D1289" s="287"/>
    </row>
    <row r="1290" s="271" customFormat="1" customHeight="1" spans="1:4">
      <c r="A1290" s="289" t="s">
        <v>1070</v>
      </c>
      <c r="B1290" s="286">
        <v>0</v>
      </c>
      <c r="C1290" s="286">
        <v>0</v>
      </c>
      <c r="D1290" s="287"/>
    </row>
    <row r="1291" s="271" customFormat="1" customHeight="1" spans="1:4">
      <c r="A1291" s="288" t="s">
        <v>1071</v>
      </c>
      <c r="B1291" s="286">
        <v>0</v>
      </c>
      <c r="C1291" s="286">
        <f>SUM(C1292:C1303)</f>
        <v>0</v>
      </c>
      <c r="D1291" s="287"/>
    </row>
    <row r="1292" s="271" customFormat="1" customHeight="1" spans="1:4">
      <c r="A1292" s="289" t="s">
        <v>112</v>
      </c>
      <c r="B1292" s="286">
        <v>0</v>
      </c>
      <c r="C1292" s="286">
        <v>0</v>
      </c>
      <c r="D1292" s="287"/>
    </row>
    <row r="1293" s="271" customFormat="1" customHeight="1" spans="1:4">
      <c r="A1293" s="289" t="s">
        <v>113</v>
      </c>
      <c r="B1293" s="286">
        <v>0</v>
      </c>
      <c r="C1293" s="286">
        <v>0</v>
      </c>
      <c r="D1293" s="287"/>
    </row>
    <row r="1294" s="271" customFormat="1" customHeight="1" spans="1:4">
      <c r="A1294" s="289" t="s">
        <v>114</v>
      </c>
      <c r="B1294" s="286">
        <v>0</v>
      </c>
      <c r="C1294" s="286">
        <v>0</v>
      </c>
      <c r="D1294" s="287"/>
    </row>
    <row r="1295" s="271" customFormat="1" customHeight="1" spans="1:4">
      <c r="A1295" s="289" t="s">
        <v>1072</v>
      </c>
      <c r="B1295" s="286">
        <v>0</v>
      </c>
      <c r="C1295" s="286">
        <v>0</v>
      </c>
      <c r="D1295" s="287"/>
    </row>
    <row r="1296" s="271" customFormat="1" customHeight="1" spans="1:4">
      <c r="A1296" s="289" t="s">
        <v>1073</v>
      </c>
      <c r="B1296" s="286">
        <v>0</v>
      </c>
      <c r="C1296" s="286">
        <v>0</v>
      </c>
      <c r="D1296" s="287"/>
    </row>
    <row r="1297" s="271" customFormat="1" customHeight="1" spans="1:4">
      <c r="A1297" s="289" t="s">
        <v>1074</v>
      </c>
      <c r="B1297" s="286">
        <v>0</v>
      </c>
      <c r="C1297" s="286">
        <v>0</v>
      </c>
      <c r="D1297" s="287"/>
    </row>
    <row r="1298" s="271" customFormat="1" customHeight="1" spans="1:4">
      <c r="A1298" s="289" t="s">
        <v>1075</v>
      </c>
      <c r="B1298" s="286">
        <v>0</v>
      </c>
      <c r="C1298" s="286">
        <v>0</v>
      </c>
      <c r="D1298" s="287"/>
    </row>
    <row r="1299" s="271" customFormat="1" customHeight="1" spans="1:4">
      <c r="A1299" s="289" t="s">
        <v>1076</v>
      </c>
      <c r="B1299" s="286">
        <v>0</v>
      </c>
      <c r="C1299" s="286">
        <v>0</v>
      </c>
      <c r="D1299" s="287"/>
    </row>
    <row r="1300" s="271" customFormat="1" customHeight="1" spans="1:4">
      <c r="A1300" s="289" t="s">
        <v>1077</v>
      </c>
      <c r="B1300" s="286">
        <v>0</v>
      </c>
      <c r="C1300" s="286">
        <v>0</v>
      </c>
      <c r="D1300" s="287"/>
    </row>
    <row r="1301" s="271" customFormat="1" customHeight="1" spans="1:4">
      <c r="A1301" s="289" t="s">
        <v>1078</v>
      </c>
      <c r="B1301" s="286">
        <v>0</v>
      </c>
      <c r="C1301" s="286">
        <v>0</v>
      </c>
      <c r="D1301" s="287"/>
    </row>
    <row r="1302" s="271" customFormat="1" customHeight="1" spans="1:4">
      <c r="A1302" s="289" t="s">
        <v>1079</v>
      </c>
      <c r="B1302" s="286">
        <v>0</v>
      </c>
      <c r="C1302" s="286">
        <v>0</v>
      </c>
      <c r="D1302" s="287"/>
    </row>
    <row r="1303" s="271" customFormat="1" customHeight="1" spans="1:4">
      <c r="A1303" s="289" t="s">
        <v>1080</v>
      </c>
      <c r="B1303" s="286">
        <v>0</v>
      </c>
      <c r="C1303" s="286">
        <v>0</v>
      </c>
      <c r="D1303" s="287"/>
    </row>
    <row r="1304" s="271" customFormat="1" customHeight="1" spans="1:4">
      <c r="A1304" s="288" t="s">
        <v>1081</v>
      </c>
      <c r="B1304" s="286">
        <v>0</v>
      </c>
      <c r="C1304" s="286">
        <f>SUM(C1305:C1307)</f>
        <v>0</v>
      </c>
      <c r="D1304" s="287"/>
    </row>
    <row r="1305" s="271" customFormat="1" customHeight="1" spans="1:4">
      <c r="A1305" s="289" t="s">
        <v>1082</v>
      </c>
      <c r="B1305" s="286">
        <v>0</v>
      </c>
      <c r="C1305" s="286">
        <v>0</v>
      </c>
      <c r="D1305" s="287"/>
    </row>
    <row r="1306" s="271" customFormat="1" customHeight="1" spans="1:4">
      <c r="A1306" s="289" t="s">
        <v>1083</v>
      </c>
      <c r="B1306" s="286">
        <v>0</v>
      </c>
      <c r="C1306" s="286">
        <v>0</v>
      </c>
      <c r="D1306" s="287"/>
    </row>
    <row r="1307" s="271" customFormat="1" customHeight="1" spans="1:4">
      <c r="A1307" s="289" t="s">
        <v>1084</v>
      </c>
      <c r="B1307" s="286">
        <v>0</v>
      </c>
      <c r="C1307" s="286">
        <v>0</v>
      </c>
      <c r="D1307" s="287"/>
    </row>
    <row r="1308" s="271" customFormat="1" customHeight="1" spans="1:4">
      <c r="A1308" s="288" t="s">
        <v>1085</v>
      </c>
      <c r="B1308" s="286">
        <v>0</v>
      </c>
      <c r="C1308" s="286">
        <f>SUM(C1309:C1311)</f>
        <v>0</v>
      </c>
      <c r="D1308" s="287"/>
    </row>
    <row r="1309" s="271" customFormat="1" customHeight="1" spans="1:4">
      <c r="A1309" s="289" t="s">
        <v>1086</v>
      </c>
      <c r="B1309" s="286">
        <v>0</v>
      </c>
      <c r="C1309" s="286">
        <v>0</v>
      </c>
      <c r="D1309" s="287"/>
    </row>
    <row r="1310" s="271" customFormat="1" customHeight="1" spans="1:4">
      <c r="A1310" s="289" t="s">
        <v>1087</v>
      </c>
      <c r="B1310" s="286">
        <v>0</v>
      </c>
      <c r="C1310" s="286">
        <v>0</v>
      </c>
      <c r="D1310" s="287"/>
    </row>
    <row r="1311" s="271" customFormat="1" customHeight="1" spans="1:4">
      <c r="A1311" s="289" t="s">
        <v>1088</v>
      </c>
      <c r="B1311" s="286">
        <v>0</v>
      </c>
      <c r="C1311" s="286">
        <v>0</v>
      </c>
      <c r="D1311" s="287"/>
    </row>
    <row r="1312" s="271" customFormat="1" customHeight="1" spans="1:4">
      <c r="A1312" s="288" t="s">
        <v>1089</v>
      </c>
      <c r="B1312" s="286">
        <v>0</v>
      </c>
      <c r="C1312" s="286">
        <f t="shared" ref="C1312:C1315" si="67">C1313</f>
        <v>0</v>
      </c>
      <c r="D1312" s="287"/>
    </row>
    <row r="1313" s="271" customFormat="1" customHeight="1" spans="1:4">
      <c r="A1313" s="289" t="s">
        <v>1090</v>
      </c>
      <c r="B1313" s="286">
        <v>0</v>
      </c>
      <c r="C1313" s="286">
        <v>0</v>
      </c>
      <c r="D1313" s="287"/>
    </row>
    <row r="1314" s="271" customFormat="1" customHeight="1" spans="1:4">
      <c r="A1314" s="288" t="s">
        <v>1091</v>
      </c>
      <c r="B1314" s="286">
        <f>B1315</f>
        <v>22500</v>
      </c>
      <c r="C1314" s="286">
        <f t="shared" si="67"/>
        <v>22969</v>
      </c>
      <c r="D1314" s="287">
        <f t="shared" ref="D1314:D1317" si="68">C1314/B1314</f>
        <v>1.02084444444444</v>
      </c>
    </row>
    <row r="1315" s="271" customFormat="1" customHeight="1" spans="1:4">
      <c r="A1315" s="288" t="s">
        <v>1092</v>
      </c>
      <c r="B1315" s="286">
        <f>B1316</f>
        <v>22500</v>
      </c>
      <c r="C1315" s="286">
        <f t="shared" si="67"/>
        <v>22969</v>
      </c>
      <c r="D1315" s="287">
        <f t="shared" si="68"/>
        <v>1.02084444444444</v>
      </c>
    </row>
    <row r="1316" s="271" customFormat="1" customHeight="1" spans="1:4">
      <c r="A1316" s="289" t="s">
        <v>1093</v>
      </c>
      <c r="B1316" s="286">
        <v>22500</v>
      </c>
      <c r="C1316" s="286">
        <v>22969</v>
      </c>
      <c r="D1316" s="287">
        <f t="shared" si="68"/>
        <v>1.02084444444444</v>
      </c>
    </row>
    <row r="1317" s="271" customFormat="1" customHeight="1" spans="1:4">
      <c r="A1317" s="288" t="s">
        <v>99</v>
      </c>
      <c r="B1317" s="286">
        <f>SUM(B1318,B1319,B1324)</f>
        <v>6879</v>
      </c>
      <c r="C1317" s="286">
        <f>SUM(C1318,C1319,C1324)</f>
        <v>6879</v>
      </c>
      <c r="D1317" s="287">
        <f t="shared" si="68"/>
        <v>1</v>
      </c>
    </row>
    <row r="1318" s="271" customFormat="1" customHeight="1" spans="1:4">
      <c r="A1318" s="288" t="s">
        <v>1094</v>
      </c>
      <c r="B1318" s="286">
        <v>0</v>
      </c>
      <c r="C1318" s="286">
        <v>0</v>
      </c>
      <c r="D1318" s="287"/>
    </row>
    <row r="1319" s="271" customFormat="1" customHeight="1" spans="1:4">
      <c r="A1319" s="288" t="s">
        <v>1095</v>
      </c>
      <c r="B1319" s="286">
        <v>0</v>
      </c>
      <c r="C1319" s="286">
        <f>SUM(C1320:C1323)</f>
        <v>0</v>
      </c>
      <c r="D1319" s="287"/>
    </row>
    <row r="1320" s="271" customFormat="1" customHeight="1" spans="1:4">
      <c r="A1320" s="289" t="s">
        <v>1096</v>
      </c>
      <c r="B1320" s="286">
        <v>0</v>
      </c>
      <c r="C1320" s="286">
        <v>0</v>
      </c>
      <c r="D1320" s="287"/>
    </row>
    <row r="1321" s="271" customFormat="1" customHeight="1" spans="1:4">
      <c r="A1321" s="289" t="s">
        <v>1097</v>
      </c>
      <c r="B1321" s="286">
        <v>0</v>
      </c>
      <c r="C1321" s="286">
        <v>0</v>
      </c>
      <c r="D1321" s="287"/>
    </row>
    <row r="1322" s="271" customFormat="1" customHeight="1" spans="1:4">
      <c r="A1322" s="289" t="s">
        <v>1098</v>
      </c>
      <c r="B1322" s="286">
        <v>0</v>
      </c>
      <c r="C1322" s="286">
        <v>0</v>
      </c>
      <c r="D1322" s="287"/>
    </row>
    <row r="1323" s="271" customFormat="1" customHeight="1" spans="1:4">
      <c r="A1323" s="289" t="s">
        <v>1099</v>
      </c>
      <c r="B1323" s="286">
        <v>0</v>
      </c>
      <c r="C1323" s="286">
        <v>0</v>
      </c>
      <c r="D1323" s="287"/>
    </row>
    <row r="1324" s="271" customFormat="1" customHeight="1" spans="1:4">
      <c r="A1324" s="288" t="s">
        <v>1100</v>
      </c>
      <c r="B1324" s="286">
        <f>SUM(B1325:B1328)</f>
        <v>6879</v>
      </c>
      <c r="C1324" s="286">
        <f>SUM(C1325:C1328)</f>
        <v>6879</v>
      </c>
      <c r="D1324" s="287">
        <f>C1324/B1324</f>
        <v>1</v>
      </c>
    </row>
    <row r="1325" s="271" customFormat="1" customHeight="1" spans="1:4">
      <c r="A1325" s="289" t="s">
        <v>1101</v>
      </c>
      <c r="B1325" s="286">
        <v>6879</v>
      </c>
      <c r="C1325" s="286">
        <v>6879</v>
      </c>
      <c r="D1325" s="287">
        <f>C1325/B1325</f>
        <v>1</v>
      </c>
    </row>
    <row r="1326" s="271" customFormat="1" customHeight="1" spans="1:4">
      <c r="A1326" s="289" t="s">
        <v>1102</v>
      </c>
      <c r="B1326" s="286">
        <v>0</v>
      </c>
      <c r="C1326" s="286">
        <v>0</v>
      </c>
      <c r="D1326" s="287"/>
    </row>
    <row r="1327" s="271" customFormat="1" customHeight="1" spans="1:4">
      <c r="A1327" s="289" t="s">
        <v>1103</v>
      </c>
      <c r="B1327" s="286">
        <v>0</v>
      </c>
      <c r="C1327" s="286">
        <v>0</v>
      </c>
      <c r="D1327" s="287"/>
    </row>
    <row r="1328" s="271" customFormat="1" customHeight="1" spans="1:4">
      <c r="A1328" s="289" t="s">
        <v>1104</v>
      </c>
      <c r="B1328" s="286">
        <v>0</v>
      </c>
      <c r="C1328" s="286">
        <v>0</v>
      </c>
      <c r="D1328" s="287"/>
    </row>
    <row r="1329" s="271" customFormat="1" customHeight="1" spans="1:4">
      <c r="A1329" s="288" t="s">
        <v>100</v>
      </c>
      <c r="B1329" s="286"/>
      <c r="C1329" s="286">
        <f>C1330+C1331+C1332</f>
        <v>153</v>
      </c>
      <c r="D1329" s="287"/>
    </row>
    <row r="1330" s="271" customFormat="1" customHeight="1" spans="1:4">
      <c r="A1330" s="288" t="s">
        <v>1105</v>
      </c>
      <c r="B1330" s="286">
        <v>0</v>
      </c>
      <c r="C1330" s="286">
        <v>0</v>
      </c>
      <c r="D1330" s="287"/>
    </row>
    <row r="1331" s="271" customFormat="1" customHeight="1" spans="1:4">
      <c r="A1331" s="288" t="s">
        <v>1106</v>
      </c>
      <c r="B1331" s="286">
        <v>0</v>
      </c>
      <c r="C1331" s="286">
        <v>0</v>
      </c>
      <c r="D1331" s="287"/>
    </row>
    <row r="1332" s="271" customFormat="1" customHeight="1" spans="1:4">
      <c r="A1332" s="288" t="s">
        <v>1107</v>
      </c>
      <c r="B1332" s="286"/>
      <c r="C1332" s="286">
        <v>153</v>
      </c>
      <c r="D1332" s="287"/>
    </row>
  </sheetData>
  <mergeCells count="1">
    <mergeCell ref="A1:D1"/>
  </mergeCells>
  <dataValidations count="1">
    <dataValidation type="decimal" operator="between" allowBlank="1" showInputMessage="1" showErrorMessage="1" sqref="C715:C725">
      <formula1>-99999999999999</formula1>
      <formula2>99999999999999</formula2>
    </dataValidation>
  </dataValidation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2"/>
  <sheetViews>
    <sheetView showGridLines="0" showZeros="0" workbookViewId="0">
      <selection activeCell="B67" sqref="B67"/>
    </sheetView>
  </sheetViews>
  <sheetFormatPr defaultColWidth="8.7" defaultRowHeight="16.8" outlineLevelCol="1"/>
  <cols>
    <col min="1" max="1" width="35.6" style="264" customWidth="1"/>
    <col min="2" max="2" width="30" style="259" customWidth="1"/>
    <col min="3" max="19" width="9" style="258" customWidth="1"/>
    <col min="20" max="16384" width="8.7" style="258"/>
  </cols>
  <sheetData>
    <row r="1" s="255" customFormat="1" ht="54.75" customHeight="1" spans="1:2">
      <c r="A1" s="265" t="s">
        <v>1108</v>
      </c>
      <c r="B1" s="265"/>
    </row>
    <row r="2" s="256" customFormat="1" ht="15.6" spans="1:2">
      <c r="A2" s="266"/>
      <c r="B2" s="267" t="s">
        <v>37</v>
      </c>
    </row>
    <row r="3" s="257" customFormat="1" ht="32.25" customHeight="1" spans="1:2">
      <c r="A3" s="268" t="s">
        <v>1109</v>
      </c>
      <c r="B3" s="269" t="s">
        <v>109</v>
      </c>
    </row>
    <row r="4" ht="15.6" spans="1:2">
      <c r="A4" s="172" t="s">
        <v>110</v>
      </c>
      <c r="B4" s="173">
        <v>707858</v>
      </c>
    </row>
    <row r="5" ht="15.6" spans="1:2">
      <c r="A5" s="179" t="s">
        <v>1110</v>
      </c>
      <c r="B5" s="176">
        <v>121016</v>
      </c>
    </row>
    <row r="6" ht="15.6" spans="1:2">
      <c r="A6" s="180" t="s">
        <v>1111</v>
      </c>
      <c r="B6" s="176">
        <v>58699</v>
      </c>
    </row>
    <row r="7" ht="15.6" spans="1:2">
      <c r="A7" s="180" t="s">
        <v>1112</v>
      </c>
      <c r="B7" s="176">
        <v>16998</v>
      </c>
    </row>
    <row r="8" ht="15.6" spans="1:2">
      <c r="A8" s="180" t="s">
        <v>1113</v>
      </c>
      <c r="B8" s="176">
        <v>24511</v>
      </c>
    </row>
    <row r="9" ht="15.6" spans="1:2">
      <c r="A9" s="180" t="s">
        <v>1114</v>
      </c>
      <c r="B9" s="176">
        <v>20808</v>
      </c>
    </row>
    <row r="10" ht="15.6" spans="1:2">
      <c r="A10" s="179" t="s">
        <v>1115</v>
      </c>
      <c r="B10" s="176">
        <v>71529</v>
      </c>
    </row>
    <row r="11" ht="15.6" spans="1:2">
      <c r="A11" s="180" t="s">
        <v>1116</v>
      </c>
      <c r="B11" s="176">
        <v>22364</v>
      </c>
    </row>
    <row r="12" ht="15.6" spans="1:2">
      <c r="A12" s="180" t="s">
        <v>1117</v>
      </c>
      <c r="B12" s="176">
        <v>52</v>
      </c>
    </row>
    <row r="13" ht="15.6" spans="1:2">
      <c r="A13" s="180" t="s">
        <v>1118</v>
      </c>
      <c r="B13" s="176">
        <v>20</v>
      </c>
    </row>
    <row r="14" ht="15.6" spans="1:2">
      <c r="A14" s="180" t="s">
        <v>1119</v>
      </c>
      <c r="B14" s="176">
        <v>2657</v>
      </c>
    </row>
    <row r="15" ht="15.6" spans="1:2">
      <c r="A15" s="180" t="s">
        <v>1120</v>
      </c>
      <c r="B15" s="176">
        <v>14030</v>
      </c>
    </row>
    <row r="16" ht="15.6" spans="1:2">
      <c r="A16" s="180" t="s">
        <v>1121</v>
      </c>
      <c r="B16" s="176">
        <v>14</v>
      </c>
    </row>
    <row r="17" ht="15.6" spans="1:2">
      <c r="A17" s="180" t="s">
        <v>1122</v>
      </c>
      <c r="B17" s="176">
        <v>13</v>
      </c>
    </row>
    <row r="18" ht="15.6" spans="1:2">
      <c r="A18" s="180" t="s">
        <v>1123</v>
      </c>
      <c r="B18" s="176">
        <v>103</v>
      </c>
    </row>
    <row r="19" ht="15.6" spans="1:2">
      <c r="A19" s="180" t="s">
        <v>1124</v>
      </c>
      <c r="B19" s="176">
        <v>8432</v>
      </c>
    </row>
    <row r="20" ht="15.6" spans="1:2">
      <c r="A20" s="180" t="s">
        <v>1125</v>
      </c>
      <c r="B20" s="176">
        <v>23844</v>
      </c>
    </row>
    <row r="21" ht="15.6" spans="1:2">
      <c r="A21" s="179" t="s">
        <v>1126</v>
      </c>
      <c r="B21" s="176">
        <v>16770</v>
      </c>
    </row>
    <row r="22" ht="15.6" spans="1:2">
      <c r="A22" s="180" t="s">
        <v>1127</v>
      </c>
      <c r="B22" s="176"/>
    </row>
    <row r="23" ht="15.6" spans="1:2">
      <c r="A23" s="180" t="s">
        <v>1128</v>
      </c>
      <c r="B23" s="176">
        <v>124</v>
      </c>
    </row>
    <row r="24" ht="15.6" spans="1:2">
      <c r="A24" s="180" t="s">
        <v>1129</v>
      </c>
      <c r="B24" s="176"/>
    </row>
    <row r="25" ht="15.6" spans="1:2">
      <c r="A25" s="180" t="s">
        <v>1130</v>
      </c>
      <c r="B25" s="176"/>
    </row>
    <row r="26" ht="15.6" spans="1:2">
      <c r="A26" s="180" t="s">
        <v>1131</v>
      </c>
      <c r="B26" s="176">
        <v>2049</v>
      </c>
    </row>
    <row r="27" ht="15.6" spans="1:2">
      <c r="A27" s="180" t="s">
        <v>1132</v>
      </c>
      <c r="B27" s="176">
        <v>3704</v>
      </c>
    </row>
    <row r="28" ht="15.6" spans="1:2">
      <c r="A28" s="180" t="s">
        <v>1133</v>
      </c>
      <c r="B28" s="176">
        <v>10893</v>
      </c>
    </row>
    <row r="29" ht="15.6" spans="1:2">
      <c r="A29" s="179" t="s">
        <v>1134</v>
      </c>
      <c r="B29" s="176">
        <v>0</v>
      </c>
    </row>
    <row r="30" ht="15.6" spans="1:2">
      <c r="A30" s="180" t="s">
        <v>1127</v>
      </c>
      <c r="B30" s="176"/>
    </row>
    <row r="31" ht="15.6" spans="1:2">
      <c r="A31" s="180" t="s">
        <v>1128</v>
      </c>
      <c r="B31" s="176"/>
    </row>
    <row r="32" ht="15.6" spans="1:2">
      <c r="A32" s="180" t="s">
        <v>1129</v>
      </c>
      <c r="B32" s="176"/>
    </row>
    <row r="33" ht="15.6" spans="1:2">
      <c r="A33" s="180" t="s">
        <v>1131</v>
      </c>
      <c r="B33" s="176"/>
    </row>
    <row r="34" ht="15.6" spans="1:2">
      <c r="A34" s="180" t="s">
        <v>1132</v>
      </c>
      <c r="B34" s="176"/>
    </row>
    <row r="35" ht="15.6" spans="1:2">
      <c r="A35" s="180" t="s">
        <v>1133</v>
      </c>
      <c r="B35" s="176"/>
    </row>
    <row r="36" ht="15.6" spans="1:2">
      <c r="A36" s="179" t="s">
        <v>1135</v>
      </c>
      <c r="B36" s="176">
        <v>213375</v>
      </c>
    </row>
    <row r="37" ht="15.6" spans="1:2">
      <c r="A37" s="180" t="s">
        <v>1136</v>
      </c>
      <c r="B37" s="176">
        <v>184031</v>
      </c>
    </row>
    <row r="38" ht="15.6" spans="1:2">
      <c r="A38" s="180" t="s">
        <v>1137</v>
      </c>
      <c r="B38" s="176">
        <v>29344</v>
      </c>
    </row>
    <row r="39" ht="15.6" spans="1:2">
      <c r="A39" s="180" t="s">
        <v>1138</v>
      </c>
      <c r="B39" s="176"/>
    </row>
    <row r="40" ht="15.6" spans="1:2">
      <c r="A40" s="179" t="s">
        <v>1139</v>
      </c>
      <c r="B40" s="176">
        <v>47368</v>
      </c>
    </row>
    <row r="41" ht="15.6" spans="1:2">
      <c r="A41" s="180" t="s">
        <v>1140</v>
      </c>
      <c r="B41" s="176">
        <v>47305</v>
      </c>
    </row>
    <row r="42" ht="15.6" spans="1:2">
      <c r="A42" s="180" t="s">
        <v>1141</v>
      </c>
      <c r="B42" s="176">
        <v>63</v>
      </c>
    </row>
    <row r="43" ht="15.6" spans="1:2">
      <c r="A43" s="179" t="s">
        <v>1142</v>
      </c>
      <c r="B43" s="176">
        <v>28563</v>
      </c>
    </row>
    <row r="44" ht="15.6" spans="1:2">
      <c r="A44" s="180" t="s">
        <v>1143</v>
      </c>
      <c r="B44" s="176">
        <v>25101</v>
      </c>
    </row>
    <row r="45" ht="15.6" spans="1:2">
      <c r="A45" s="180" t="s">
        <v>1144</v>
      </c>
      <c r="B45" s="176">
        <v>10</v>
      </c>
    </row>
    <row r="46" ht="15.6" spans="1:2">
      <c r="A46" s="180" t="s">
        <v>1145</v>
      </c>
      <c r="B46" s="176">
        <v>3452</v>
      </c>
    </row>
    <row r="47" ht="15.6" spans="1:2">
      <c r="A47" s="179" t="s">
        <v>1146</v>
      </c>
      <c r="B47" s="176">
        <v>5123</v>
      </c>
    </row>
    <row r="48" ht="15.6" spans="1:2">
      <c r="A48" s="180" t="s">
        <v>1147</v>
      </c>
      <c r="B48" s="176">
        <v>5123</v>
      </c>
    </row>
    <row r="49" ht="15.6" spans="1:2">
      <c r="A49" s="180" t="s">
        <v>1148</v>
      </c>
      <c r="B49" s="176"/>
    </row>
    <row r="50" ht="15.6" spans="1:2">
      <c r="A50" s="180" t="s">
        <v>1149</v>
      </c>
      <c r="B50" s="176"/>
    </row>
    <row r="51" ht="15.6" spans="1:2">
      <c r="A51" s="180" t="s">
        <v>1150</v>
      </c>
      <c r="B51" s="176"/>
    </row>
    <row r="52" ht="15.6" spans="1:2">
      <c r="A52" s="179" t="s">
        <v>1151</v>
      </c>
      <c r="B52" s="176">
        <v>59069</v>
      </c>
    </row>
    <row r="53" ht="15.6" spans="1:2">
      <c r="A53" s="180" t="s">
        <v>1152</v>
      </c>
      <c r="B53" s="176">
        <v>8980</v>
      </c>
    </row>
    <row r="54" ht="15.6" spans="1:2">
      <c r="A54" s="180" t="s">
        <v>1153</v>
      </c>
      <c r="B54" s="176">
        <v>114</v>
      </c>
    </row>
    <row r="55" ht="15.6" spans="1:2">
      <c r="A55" s="180" t="s">
        <v>1154</v>
      </c>
      <c r="B55" s="176"/>
    </row>
    <row r="56" ht="15.6" spans="1:2">
      <c r="A56" s="180" t="s">
        <v>1155</v>
      </c>
      <c r="B56" s="176">
        <v>9786</v>
      </c>
    </row>
    <row r="57" ht="15.6" spans="1:2">
      <c r="A57" s="180" t="s">
        <v>1156</v>
      </c>
      <c r="B57" s="176">
        <v>40189</v>
      </c>
    </row>
    <row r="58" ht="15.6" spans="1:2">
      <c r="A58" s="179" t="s">
        <v>1157</v>
      </c>
      <c r="B58" s="176">
        <v>137917</v>
      </c>
    </row>
    <row r="59" ht="15.6" spans="1:2">
      <c r="A59" s="180" t="s">
        <v>1158</v>
      </c>
      <c r="B59" s="176">
        <v>137917</v>
      </c>
    </row>
    <row r="60" ht="15.6" spans="1:2">
      <c r="A60" s="180" t="s">
        <v>498</v>
      </c>
      <c r="B60" s="176"/>
    </row>
    <row r="61" ht="15.6" spans="1:2">
      <c r="A61" s="180" t="s">
        <v>1159</v>
      </c>
      <c r="B61" s="176"/>
    </row>
    <row r="62" ht="15.6" spans="1:2">
      <c r="A62" s="179" t="s">
        <v>1160</v>
      </c>
      <c r="B62" s="176">
        <v>7032</v>
      </c>
    </row>
    <row r="63" ht="15.6" spans="1:2">
      <c r="A63" s="180" t="s">
        <v>1161</v>
      </c>
      <c r="B63" s="176">
        <v>6879</v>
      </c>
    </row>
    <row r="64" ht="15.6" spans="1:2">
      <c r="A64" s="180" t="s">
        <v>1162</v>
      </c>
      <c r="B64" s="176"/>
    </row>
    <row r="65" ht="15.6" spans="1:2">
      <c r="A65" s="180" t="s">
        <v>1163</v>
      </c>
      <c r="B65" s="176">
        <v>153</v>
      </c>
    </row>
    <row r="66" ht="15.6" spans="1:2">
      <c r="A66" s="180" t="s">
        <v>1164</v>
      </c>
      <c r="B66" s="176"/>
    </row>
    <row r="67" ht="15.6" spans="1:2">
      <c r="A67" s="179" t="s">
        <v>98</v>
      </c>
      <c r="B67" s="176">
        <v>96</v>
      </c>
    </row>
    <row r="68" ht="15.6" spans="1:2">
      <c r="A68" s="180" t="s">
        <v>1165</v>
      </c>
      <c r="B68" s="176"/>
    </row>
    <row r="69" ht="15.6" spans="1:2">
      <c r="A69" s="180" t="s">
        <v>1166</v>
      </c>
      <c r="B69" s="176"/>
    </row>
    <row r="70" ht="15.6" spans="1:2">
      <c r="A70" s="180" t="s">
        <v>1167</v>
      </c>
      <c r="B70" s="176"/>
    </row>
    <row r="71" ht="15.6" spans="1:2">
      <c r="A71" s="180" t="s">
        <v>1168</v>
      </c>
      <c r="B71" s="176"/>
    </row>
    <row r="72" ht="15.6" spans="1:2">
      <c r="A72" s="180" t="s">
        <v>960</v>
      </c>
      <c r="B72" s="176">
        <v>96</v>
      </c>
    </row>
  </sheetData>
  <mergeCells count="1">
    <mergeCell ref="A1:B1"/>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5"/>
  <sheetViews>
    <sheetView workbookViewId="0">
      <selection activeCell="B36" sqref="B36"/>
    </sheetView>
  </sheetViews>
  <sheetFormatPr defaultColWidth="8.7" defaultRowHeight="16.8" outlineLevelCol="1"/>
  <cols>
    <col min="1" max="1" width="41.1" style="258" customWidth="1"/>
    <col min="2" max="2" width="21.7" style="259" customWidth="1"/>
    <col min="3" max="19" width="9" style="258" customWidth="1"/>
    <col min="20" max="16384" width="8.7" style="258"/>
  </cols>
  <sheetData>
    <row r="1" s="255" customFormat="1" ht="54.75" customHeight="1" spans="1:2">
      <c r="A1" s="260" t="s">
        <v>1169</v>
      </c>
      <c r="B1" s="260"/>
    </row>
    <row r="2" s="256" customFormat="1" ht="15.6" spans="1:2">
      <c r="A2" s="28"/>
      <c r="B2" s="261" t="s">
        <v>37</v>
      </c>
    </row>
    <row r="3" s="257" customFormat="1" ht="32.25" customHeight="1" spans="1:2">
      <c r="A3" s="262" t="s">
        <v>1109</v>
      </c>
      <c r="B3" s="263" t="s">
        <v>109</v>
      </c>
    </row>
    <row r="4" ht="15.6" spans="1:2">
      <c r="A4" s="172" t="s">
        <v>110</v>
      </c>
      <c r="B4" s="173">
        <v>313285</v>
      </c>
    </row>
    <row r="5" ht="15.6" spans="1:2">
      <c r="A5" s="175" t="s">
        <v>1110</v>
      </c>
      <c r="B5" s="176">
        <v>108774</v>
      </c>
    </row>
    <row r="6" ht="15.6" spans="1:2">
      <c r="A6" s="178" t="s">
        <v>1111</v>
      </c>
      <c r="B6" s="176">
        <v>58693</v>
      </c>
    </row>
    <row r="7" ht="15.6" spans="1:2">
      <c r="A7" s="178" t="s">
        <v>1112</v>
      </c>
      <c r="B7" s="176">
        <v>15766</v>
      </c>
    </row>
    <row r="8" ht="15.6" spans="1:2">
      <c r="A8" s="178" t="s">
        <v>1113</v>
      </c>
      <c r="B8" s="176">
        <v>24511</v>
      </c>
    </row>
    <row r="9" ht="15.6" spans="1:2">
      <c r="A9" s="178" t="s">
        <v>1114</v>
      </c>
      <c r="B9" s="176">
        <v>9804</v>
      </c>
    </row>
    <row r="10" ht="15.6" spans="1:2">
      <c r="A10" s="175" t="s">
        <v>1115</v>
      </c>
      <c r="B10" s="176">
        <v>8481</v>
      </c>
    </row>
    <row r="11" ht="15.6" spans="1:2">
      <c r="A11" s="178" t="s">
        <v>1116</v>
      </c>
      <c r="B11" s="176">
        <v>7371</v>
      </c>
    </row>
    <row r="12" ht="15.6" spans="1:2">
      <c r="A12" s="178" t="s">
        <v>1117</v>
      </c>
      <c r="B12" s="176">
        <v>1</v>
      </c>
    </row>
    <row r="13" ht="15.6" spans="1:2">
      <c r="A13" s="178" t="s">
        <v>1118</v>
      </c>
      <c r="B13" s="176"/>
    </row>
    <row r="14" ht="15.6" spans="1:2">
      <c r="A14" s="178" t="s">
        <v>1119</v>
      </c>
      <c r="B14" s="176"/>
    </row>
    <row r="15" ht="15.6" spans="1:2">
      <c r="A15" s="178" t="s">
        <v>1120</v>
      </c>
      <c r="B15" s="176">
        <v>198</v>
      </c>
    </row>
    <row r="16" ht="15.6" spans="1:2">
      <c r="A16" s="178" t="s">
        <v>1121</v>
      </c>
      <c r="B16" s="176">
        <v>4</v>
      </c>
    </row>
    <row r="17" ht="15.6" spans="1:2">
      <c r="A17" s="178" t="s">
        <v>1122</v>
      </c>
      <c r="B17" s="176"/>
    </row>
    <row r="18" ht="15.6" spans="1:2">
      <c r="A18" s="178" t="s">
        <v>1123</v>
      </c>
      <c r="B18" s="176">
        <v>92</v>
      </c>
    </row>
    <row r="19" ht="15.6" spans="1:2">
      <c r="A19" s="178" t="s">
        <v>1124</v>
      </c>
      <c r="B19" s="176">
        <v>216</v>
      </c>
    </row>
    <row r="20" ht="15.6" spans="1:2">
      <c r="A20" s="178" t="s">
        <v>1125</v>
      </c>
      <c r="B20" s="176">
        <v>599</v>
      </c>
    </row>
    <row r="21" ht="15.6" spans="1:2">
      <c r="A21" s="175" t="s">
        <v>1126</v>
      </c>
      <c r="B21" s="176">
        <v>1</v>
      </c>
    </row>
    <row r="22" ht="15.6" spans="1:2">
      <c r="A22" s="178" t="s">
        <v>1127</v>
      </c>
      <c r="B22" s="176"/>
    </row>
    <row r="23" ht="15.6" spans="1:2">
      <c r="A23" s="178" t="s">
        <v>1128</v>
      </c>
      <c r="B23" s="176"/>
    </row>
    <row r="24" ht="15.6" spans="1:2">
      <c r="A24" s="178" t="s">
        <v>1129</v>
      </c>
      <c r="B24" s="176"/>
    </row>
    <row r="25" ht="15.6" spans="1:2">
      <c r="A25" s="178" t="s">
        <v>1130</v>
      </c>
      <c r="B25" s="176"/>
    </row>
    <row r="26" ht="15.6" spans="1:2">
      <c r="A26" s="178" t="s">
        <v>1131</v>
      </c>
      <c r="B26" s="176"/>
    </row>
    <row r="27" ht="15.6" spans="1:2">
      <c r="A27" s="178" t="s">
        <v>1132</v>
      </c>
      <c r="B27" s="176"/>
    </row>
    <row r="28" ht="15.6" spans="1:2">
      <c r="A28" s="178" t="s">
        <v>1133</v>
      </c>
      <c r="B28" s="176">
        <v>1</v>
      </c>
    </row>
    <row r="29" ht="15.6" spans="1:2">
      <c r="A29" s="175" t="s">
        <v>1134</v>
      </c>
      <c r="B29" s="176">
        <v>0</v>
      </c>
    </row>
    <row r="30" ht="15.6" spans="1:2">
      <c r="A30" s="178" t="s">
        <v>1127</v>
      </c>
      <c r="B30" s="176"/>
    </row>
    <row r="31" ht="15.6" spans="1:2">
      <c r="A31" s="178" t="s">
        <v>1128</v>
      </c>
      <c r="B31" s="176"/>
    </row>
    <row r="32" ht="15.6" spans="1:2">
      <c r="A32" s="178" t="s">
        <v>1129</v>
      </c>
      <c r="B32" s="176"/>
    </row>
    <row r="33" ht="15.6" spans="1:2">
      <c r="A33" s="178" t="s">
        <v>1131</v>
      </c>
      <c r="B33" s="176"/>
    </row>
    <row r="34" ht="15.6" spans="1:2">
      <c r="A34" s="178" t="s">
        <v>1132</v>
      </c>
      <c r="B34" s="176"/>
    </row>
    <row r="35" ht="15.6" spans="1:2">
      <c r="A35" s="178" t="s">
        <v>1133</v>
      </c>
      <c r="B35" s="176"/>
    </row>
    <row r="36" ht="15.6" spans="1:2">
      <c r="A36" s="175" t="s">
        <v>1135</v>
      </c>
      <c r="B36" s="176">
        <v>185284</v>
      </c>
    </row>
    <row r="37" ht="15.6" spans="1:2">
      <c r="A37" s="178" t="s">
        <v>1136</v>
      </c>
      <c r="B37" s="176">
        <v>177083</v>
      </c>
    </row>
    <row r="38" ht="15.6" spans="1:2">
      <c r="A38" s="178" t="s">
        <v>1137</v>
      </c>
      <c r="B38" s="176">
        <v>8201</v>
      </c>
    </row>
    <row r="39" ht="15.6" spans="1:2">
      <c r="A39" s="178" t="s">
        <v>1138</v>
      </c>
      <c r="B39" s="176"/>
    </row>
    <row r="40" ht="15.6" spans="1:2">
      <c r="A40" s="175" t="s">
        <v>1139</v>
      </c>
      <c r="B40" s="176">
        <v>29</v>
      </c>
    </row>
    <row r="41" ht="15.6" spans="1:2">
      <c r="A41" s="178" t="s">
        <v>1140</v>
      </c>
      <c r="B41" s="176">
        <v>29</v>
      </c>
    </row>
    <row r="42" ht="15.6" spans="1:2">
      <c r="A42" s="178" t="s">
        <v>1141</v>
      </c>
      <c r="B42" s="176"/>
    </row>
    <row r="43" ht="15.6" spans="1:2">
      <c r="A43" s="175" t="s">
        <v>1142</v>
      </c>
      <c r="B43" s="176">
        <v>0</v>
      </c>
    </row>
    <row r="44" ht="15.6" spans="1:2">
      <c r="A44" s="178" t="s">
        <v>1143</v>
      </c>
      <c r="B44" s="176"/>
    </row>
    <row r="45" ht="15.6" spans="1:2">
      <c r="A45" s="178" t="s">
        <v>1144</v>
      </c>
      <c r="B45" s="176"/>
    </row>
    <row r="46" ht="15.6" spans="1:2">
      <c r="A46" s="178" t="s">
        <v>1145</v>
      </c>
      <c r="B46" s="176"/>
    </row>
    <row r="47" ht="15.6" spans="1:2">
      <c r="A47" s="175" t="s">
        <v>1146</v>
      </c>
      <c r="B47" s="176">
        <v>0</v>
      </c>
    </row>
    <row r="48" ht="15.6" spans="1:2">
      <c r="A48" s="178" t="s">
        <v>1147</v>
      </c>
      <c r="B48" s="176"/>
    </row>
    <row r="49" ht="15.6" spans="1:2">
      <c r="A49" s="178" t="s">
        <v>1148</v>
      </c>
      <c r="B49" s="176"/>
    </row>
    <row r="50" ht="15.6" spans="1:2">
      <c r="A50" s="178" t="s">
        <v>1149</v>
      </c>
      <c r="B50" s="176"/>
    </row>
    <row r="51" ht="15.6" spans="1:2">
      <c r="A51" s="178" t="s">
        <v>1150</v>
      </c>
      <c r="B51" s="176"/>
    </row>
    <row r="52" ht="15.6" spans="1:2">
      <c r="A52" s="175" t="s">
        <v>1151</v>
      </c>
      <c r="B52" s="176">
        <v>10716</v>
      </c>
    </row>
    <row r="53" ht="15.6" spans="1:2">
      <c r="A53" s="178" t="s">
        <v>1152</v>
      </c>
      <c r="B53" s="176">
        <v>573</v>
      </c>
    </row>
    <row r="54" ht="15.6" spans="1:2">
      <c r="A54" s="178" t="s">
        <v>1153</v>
      </c>
      <c r="B54" s="176"/>
    </row>
    <row r="55" ht="15.6" spans="1:2">
      <c r="A55" s="178" t="s">
        <v>1154</v>
      </c>
      <c r="B55" s="176"/>
    </row>
    <row r="56" ht="15.6" spans="1:2">
      <c r="A56" s="178" t="s">
        <v>1155</v>
      </c>
      <c r="B56" s="176">
        <v>8922</v>
      </c>
    </row>
    <row r="57" ht="15.6" spans="1:2">
      <c r="A57" s="178" t="s">
        <v>1156</v>
      </c>
      <c r="B57" s="176">
        <v>1221</v>
      </c>
    </row>
    <row r="58" ht="15.6" spans="1:2">
      <c r="A58" s="175" t="s">
        <v>1157</v>
      </c>
      <c r="B58" s="176">
        <v>0</v>
      </c>
    </row>
    <row r="59" ht="15.6" spans="1:2">
      <c r="A59" s="178" t="s">
        <v>1158</v>
      </c>
      <c r="B59" s="176"/>
    </row>
    <row r="60" ht="15.6" spans="1:2">
      <c r="A60" s="178" t="s">
        <v>498</v>
      </c>
      <c r="B60" s="176"/>
    </row>
    <row r="61" ht="15.6" spans="1:2">
      <c r="A61" s="178" t="s">
        <v>1159</v>
      </c>
      <c r="B61" s="176"/>
    </row>
    <row r="62" ht="15.6" spans="1:2">
      <c r="A62" s="175" t="s">
        <v>1160</v>
      </c>
      <c r="B62" s="176">
        <v>0</v>
      </c>
    </row>
    <row r="63" ht="15.6" spans="1:2">
      <c r="A63" s="178" t="s">
        <v>1161</v>
      </c>
      <c r="B63" s="176"/>
    </row>
    <row r="64" ht="15.6" spans="1:2">
      <c r="A64" s="178" t="s">
        <v>1162</v>
      </c>
      <c r="B64" s="176"/>
    </row>
    <row r="65" ht="15.6" spans="1:2">
      <c r="A65" s="178" t="s">
        <v>1163</v>
      </c>
      <c r="B65" s="176"/>
    </row>
    <row r="66" ht="15.6" spans="1:2">
      <c r="A66" s="178" t="s">
        <v>1164</v>
      </c>
      <c r="B66" s="176"/>
    </row>
    <row r="67" ht="15.6" spans="1:2">
      <c r="A67" s="175" t="s">
        <v>1170</v>
      </c>
      <c r="B67" s="176">
        <v>0</v>
      </c>
    </row>
    <row r="68" ht="15.6" spans="1:2">
      <c r="A68" s="178" t="s">
        <v>1171</v>
      </c>
      <c r="B68" s="176"/>
    </row>
    <row r="69" ht="15.6" spans="1:2">
      <c r="A69" s="178" t="s">
        <v>1172</v>
      </c>
      <c r="B69" s="176"/>
    </row>
    <row r="70" ht="15.6" spans="1:2">
      <c r="A70" s="175" t="s">
        <v>98</v>
      </c>
      <c r="B70" s="176">
        <v>0</v>
      </c>
    </row>
    <row r="71" ht="15.6" spans="1:2">
      <c r="A71" s="178" t="s">
        <v>1165</v>
      </c>
      <c r="B71" s="176"/>
    </row>
    <row r="72" ht="15.6" spans="1:2">
      <c r="A72" s="178" t="s">
        <v>1166</v>
      </c>
      <c r="B72" s="176"/>
    </row>
    <row r="73" ht="15.6" spans="1:2">
      <c r="A73" s="178" t="s">
        <v>1167</v>
      </c>
      <c r="B73" s="176"/>
    </row>
    <row r="74" ht="15.6" spans="1:2">
      <c r="A74" s="178" t="s">
        <v>1168</v>
      </c>
      <c r="B74" s="176"/>
    </row>
    <row r="75" ht="15.6" spans="1:2">
      <c r="A75" s="178" t="s">
        <v>960</v>
      </c>
      <c r="B75" s="176"/>
    </row>
  </sheetData>
  <mergeCells count="1">
    <mergeCell ref="A1:B1"/>
  </mergeCells>
  <pageMargins left="0.75" right="0.75" top="1" bottom="1"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showGridLines="0" showZeros="0" workbookViewId="0">
      <pane xSplit="1" ySplit="4" topLeftCell="B5" activePane="bottomRight" state="frozen"/>
      <selection/>
      <selection pane="topRight"/>
      <selection pane="bottomLeft"/>
      <selection pane="bottomRight" activeCell="A2" sqref="A2"/>
    </sheetView>
  </sheetViews>
  <sheetFormatPr defaultColWidth="8.7" defaultRowHeight="16.8" outlineLevelCol="5"/>
  <cols>
    <col min="1" max="1" width="54.2" style="25" customWidth="1"/>
    <col min="2" max="5" width="15.4" style="240" customWidth="1"/>
    <col min="6" max="6" width="15.4" style="249" customWidth="1"/>
    <col min="7" max="32" width="9" style="25" customWidth="1"/>
    <col min="33" max="16384" width="8.7" style="25"/>
  </cols>
  <sheetData>
    <row r="1" s="22" customFormat="1" ht="55.5" customHeight="1" spans="1:6">
      <c r="A1" s="241" t="s">
        <v>1173</v>
      </c>
      <c r="B1" s="241"/>
      <c r="C1" s="241"/>
      <c r="D1" s="241"/>
      <c r="E1" s="241"/>
      <c r="F1" s="241"/>
    </row>
    <row r="2" s="23" customFormat="1" ht="15.6" spans="1:6">
      <c r="A2" s="28"/>
      <c r="B2" s="242"/>
      <c r="C2" s="242"/>
      <c r="D2" s="61"/>
      <c r="E2" s="61"/>
      <c r="F2" s="243" t="s">
        <v>37</v>
      </c>
    </row>
    <row r="3" s="23" customFormat="1" ht="20.1" customHeight="1" spans="1:6">
      <c r="A3" s="30" t="s">
        <v>38</v>
      </c>
      <c r="B3" s="31" t="s">
        <v>40</v>
      </c>
      <c r="C3" s="31" t="s">
        <v>41</v>
      </c>
      <c r="D3" s="31" t="s">
        <v>109</v>
      </c>
      <c r="E3" s="31" t="s">
        <v>43</v>
      </c>
      <c r="F3" s="65" t="s">
        <v>1174</v>
      </c>
    </row>
    <row r="4" s="24" customFormat="1" ht="20.1" customHeight="1" spans="1:6">
      <c r="A4" s="30"/>
      <c r="B4" s="32"/>
      <c r="C4" s="32"/>
      <c r="D4" s="32"/>
      <c r="E4" s="32"/>
      <c r="F4" s="69"/>
    </row>
    <row r="5" ht="25.5" customHeight="1" spans="1:6">
      <c r="A5" s="70" t="s">
        <v>1175</v>
      </c>
      <c r="B5" s="245"/>
      <c r="C5" s="246"/>
      <c r="D5" s="250"/>
      <c r="E5" s="250"/>
      <c r="F5" s="251"/>
    </row>
    <row r="6" ht="25.5" customHeight="1" spans="1:6">
      <c r="A6" s="70" t="s">
        <v>1176</v>
      </c>
      <c r="B6" s="245"/>
      <c r="C6" s="246"/>
      <c r="D6" s="250"/>
      <c r="E6" s="250"/>
      <c r="F6" s="251"/>
    </row>
    <row r="7" ht="25.5" customHeight="1" spans="1:6">
      <c r="A7" s="252" t="s">
        <v>1177</v>
      </c>
      <c r="B7" s="245"/>
      <c r="C7" s="246"/>
      <c r="D7" s="250"/>
      <c r="E7" s="250"/>
      <c r="F7" s="253"/>
    </row>
    <row r="8" s="149" customFormat="1" ht="25.5" customHeight="1" spans="1:6">
      <c r="A8" s="248" t="s">
        <v>1178</v>
      </c>
      <c r="B8" s="245"/>
      <c r="C8" s="246"/>
      <c r="D8" s="250"/>
      <c r="E8" s="250"/>
      <c r="F8" s="254"/>
    </row>
    <row r="9" s="149" customFormat="1" ht="25.5" customHeight="1" spans="1:6">
      <c r="A9" s="248" t="s">
        <v>1179</v>
      </c>
      <c r="B9" s="245"/>
      <c r="C9" s="246"/>
      <c r="D9" s="250"/>
      <c r="E9" s="250"/>
      <c r="F9" s="254"/>
    </row>
    <row r="10" s="149" customFormat="1" ht="25.5" customHeight="1" spans="1:6">
      <c r="A10" s="248" t="s">
        <v>1180</v>
      </c>
      <c r="B10" s="245"/>
      <c r="C10" s="246"/>
      <c r="D10" s="250"/>
      <c r="E10" s="250"/>
      <c r="F10" s="254"/>
    </row>
    <row r="11" s="149" customFormat="1" ht="25.5" customHeight="1" spans="1:6">
      <c r="A11" s="252" t="s">
        <v>1181</v>
      </c>
      <c r="B11" s="245"/>
      <c r="C11" s="246"/>
      <c r="D11" s="250"/>
      <c r="E11" s="250"/>
      <c r="F11" s="254"/>
    </row>
    <row r="12" ht="25.5" customHeight="1" spans="1:6">
      <c r="A12" s="248" t="s">
        <v>1182</v>
      </c>
      <c r="B12" s="245"/>
      <c r="C12" s="246"/>
      <c r="D12" s="250"/>
      <c r="E12" s="250"/>
      <c r="F12" s="254"/>
    </row>
    <row r="13" s="149" customFormat="1" ht="25.5" customHeight="1" spans="1:6">
      <c r="A13" s="248" t="s">
        <v>1183</v>
      </c>
      <c r="B13" s="245"/>
      <c r="C13" s="246"/>
      <c r="D13" s="250"/>
      <c r="E13" s="250"/>
      <c r="F13" s="254"/>
    </row>
    <row r="14" s="149" customFormat="1" ht="25.5" customHeight="1" spans="1:6">
      <c r="A14" s="248" t="s">
        <v>1184</v>
      </c>
      <c r="B14" s="245"/>
      <c r="C14" s="246"/>
      <c r="D14" s="250"/>
      <c r="E14" s="250"/>
      <c r="F14" s="254"/>
    </row>
    <row r="15" s="149" customFormat="1" ht="25.5" customHeight="1" spans="1:6">
      <c r="A15" s="248" t="s">
        <v>1180</v>
      </c>
      <c r="B15" s="245"/>
      <c r="C15" s="246"/>
      <c r="D15" s="250"/>
      <c r="E15" s="250"/>
      <c r="F15" s="254"/>
    </row>
    <row r="16" s="149" customFormat="1" ht="25.5" customHeight="1" spans="1:6">
      <c r="A16" s="70" t="s">
        <v>1185</v>
      </c>
      <c r="B16" s="245"/>
      <c r="C16" s="246"/>
      <c r="D16" s="250"/>
      <c r="E16" s="250"/>
      <c r="F16" s="254"/>
    </row>
    <row r="17" s="149" customFormat="1" ht="25.5" customHeight="1" spans="1:6">
      <c r="A17" s="252" t="s">
        <v>1186</v>
      </c>
      <c r="B17" s="245"/>
      <c r="C17" s="246"/>
      <c r="D17" s="250"/>
      <c r="E17" s="250"/>
      <c r="F17" s="254"/>
    </row>
    <row r="18" ht="28.35" customHeight="1" spans="1:6">
      <c r="A18" s="248" t="s">
        <v>1180</v>
      </c>
      <c r="B18" s="245"/>
      <c r="C18" s="246"/>
      <c r="D18" s="250"/>
      <c r="E18" s="250"/>
      <c r="F18" s="254"/>
    </row>
    <row r="19" spans="1:1">
      <c r="A19" s="25" t="s">
        <v>1187</v>
      </c>
    </row>
  </sheetData>
  <mergeCells count="7">
    <mergeCell ref="A1:F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
  <sheetViews>
    <sheetView showGridLines="0" showZeros="0" workbookViewId="0">
      <pane xSplit="1" ySplit="4" topLeftCell="B5" activePane="bottomRight" state="frozen"/>
      <selection/>
      <selection pane="topRight"/>
      <selection pane="bottomLeft"/>
      <selection pane="bottomRight" activeCell="A1" sqref="A1:C1"/>
    </sheetView>
  </sheetViews>
  <sheetFormatPr defaultColWidth="8.7" defaultRowHeight="16.8" outlineLevelCol="2"/>
  <cols>
    <col min="1" max="1" width="54.2" style="25" customWidth="1"/>
    <col min="2" max="3" width="26.5" style="240" customWidth="1"/>
    <col min="4" max="32" width="9" style="25" customWidth="1"/>
    <col min="33" max="16384" width="8.7" style="25"/>
  </cols>
  <sheetData>
    <row r="1" s="22" customFormat="1" ht="55.5" customHeight="1" spans="1:3">
      <c r="A1" s="241" t="s">
        <v>1188</v>
      </c>
      <c r="B1" s="241"/>
      <c r="C1" s="241"/>
    </row>
    <row r="2" s="23" customFormat="1" ht="17.25" customHeight="1" spans="1:3">
      <c r="A2" s="28"/>
      <c r="B2" s="242"/>
      <c r="C2" s="243" t="s">
        <v>37</v>
      </c>
    </row>
    <row r="3" s="23" customFormat="1" ht="20.1" customHeight="1" spans="1:3">
      <c r="A3" s="30" t="s">
        <v>38</v>
      </c>
      <c r="B3" s="31" t="s">
        <v>1189</v>
      </c>
      <c r="C3" s="31" t="s">
        <v>1190</v>
      </c>
    </row>
    <row r="4" s="24" customFormat="1" ht="20.1" customHeight="1" spans="1:3">
      <c r="A4" s="30"/>
      <c r="B4" s="32"/>
      <c r="C4" s="32"/>
    </row>
    <row r="5" ht="25.5" customHeight="1" spans="1:3">
      <c r="A5" s="244" t="s">
        <v>1175</v>
      </c>
      <c r="B5" s="245"/>
      <c r="C5" s="246"/>
    </row>
    <row r="6" ht="25.5" customHeight="1" spans="1:3">
      <c r="A6" s="244" t="s">
        <v>1191</v>
      </c>
      <c r="B6" s="245"/>
      <c r="C6" s="246"/>
    </row>
    <row r="7" ht="25.5" customHeight="1" spans="1:3">
      <c r="A7" s="244" t="s">
        <v>1192</v>
      </c>
      <c r="B7" s="245"/>
      <c r="C7" s="246"/>
    </row>
    <row r="8" s="149" customFormat="1" ht="25.5" customHeight="1" spans="1:3">
      <c r="A8" s="247" t="s">
        <v>1193</v>
      </c>
      <c r="B8" s="245"/>
      <c r="C8" s="246"/>
    </row>
    <row r="9" s="149" customFormat="1" ht="25.5" customHeight="1" spans="1:3">
      <c r="A9" s="248"/>
      <c r="B9" s="245"/>
      <c r="C9" s="246"/>
    </row>
    <row r="10" s="149" customFormat="1" ht="25.5" customHeight="1" spans="1:3">
      <c r="A10" s="248"/>
      <c r="B10" s="245"/>
      <c r="C10" s="246"/>
    </row>
    <row r="11" spans="1:1">
      <c r="A11" s="25" t="s">
        <v>1187</v>
      </c>
    </row>
  </sheetData>
  <mergeCells count="4">
    <mergeCell ref="A1:C1"/>
    <mergeCell ref="A3:A4"/>
    <mergeCell ref="B3:B4"/>
    <mergeCell ref="C3:C4"/>
  </mergeCells>
  <printOptions horizontalCentered="1" verticalCentered="1"/>
  <pageMargins left="0.588888888888889" right="0.588888888888889" top="0.979166666666667" bottom="0.588888888888889" header="0.588888888888889" footer="0.238888888888889"/>
  <pageSetup paperSize="9" scale="94"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GridLines="0" showZeros="0" workbookViewId="0">
      <selection activeCell="A1" sqref="A1:B2"/>
    </sheetView>
  </sheetViews>
  <sheetFormatPr defaultColWidth="9.1" defaultRowHeight="15.6" outlineLevelCol="1"/>
  <cols>
    <col min="1" max="1" width="40" style="148" customWidth="1"/>
    <col min="2" max="2" width="26.4" style="148" customWidth="1"/>
    <col min="3" max="16384" width="9.1" style="149"/>
  </cols>
  <sheetData>
    <row r="1" s="148" customFormat="1" ht="33.9" customHeight="1" spans="1:2">
      <c r="A1" s="150" t="s">
        <v>1194</v>
      </c>
      <c r="B1" s="150"/>
    </row>
    <row r="2" s="148" customFormat="1" ht="17.7" customHeight="1" spans="1:2">
      <c r="A2" s="150"/>
      <c r="B2" s="150"/>
    </row>
    <row r="3" s="148" customFormat="1" ht="17.7" customHeight="1" spans="1:2">
      <c r="A3" s="150"/>
      <c r="B3" s="150"/>
    </row>
    <row r="4" s="148" customFormat="1" ht="17.7" customHeight="1" spans="2:2">
      <c r="B4" s="151" t="s">
        <v>1195</v>
      </c>
    </row>
    <row r="5" s="148" customFormat="1" ht="30" customHeight="1" spans="1:2">
      <c r="A5" s="152" t="s">
        <v>1196</v>
      </c>
      <c r="B5" s="153" t="s">
        <v>1197</v>
      </c>
    </row>
    <row r="6" s="148" customFormat="1" ht="25.5" customHeight="1" spans="1:2">
      <c r="A6" s="154" t="s">
        <v>1198</v>
      </c>
      <c r="B6" s="238"/>
    </row>
    <row r="7" s="148" customFormat="1" ht="25.5" customHeight="1" spans="1:2">
      <c r="A7" s="156" t="s">
        <v>1199</v>
      </c>
      <c r="B7" s="238"/>
    </row>
    <row r="8" s="148" customFormat="1" ht="25.5" customHeight="1" spans="1:2">
      <c r="A8" s="156" t="s">
        <v>1200</v>
      </c>
      <c r="B8" s="238"/>
    </row>
    <row r="9" s="148" customFormat="1" ht="25.5" customHeight="1" spans="1:2">
      <c r="A9" s="156" t="s">
        <v>1201</v>
      </c>
      <c r="B9" s="238"/>
    </row>
    <row r="10" s="148" customFormat="1" ht="25.5" customHeight="1" spans="1:2">
      <c r="A10" s="156" t="s">
        <v>1202</v>
      </c>
      <c r="B10" s="238"/>
    </row>
    <row r="11" s="148" customFormat="1" ht="25.5" customHeight="1" spans="1:2">
      <c r="A11" s="156" t="s">
        <v>1203</v>
      </c>
      <c r="B11" s="238"/>
    </row>
    <row r="12" s="148" customFormat="1" ht="25.5" customHeight="1" spans="1:2">
      <c r="A12" s="156" t="s">
        <v>1202</v>
      </c>
      <c r="B12" s="238"/>
    </row>
    <row r="13" s="148" customFormat="1" ht="25.5" customHeight="1" spans="1:2">
      <c r="A13" s="157" t="s">
        <v>1204</v>
      </c>
      <c r="B13" s="238">
        <v>0</v>
      </c>
    </row>
    <row r="14" s="148" customFormat="1" ht="25.5" customHeight="1" spans="1:2">
      <c r="A14" s="156" t="s">
        <v>1205</v>
      </c>
      <c r="B14" s="238"/>
    </row>
    <row r="15" s="148" customFormat="1" ht="25.5" customHeight="1" spans="1:2">
      <c r="A15" s="239"/>
      <c r="B15" s="238"/>
    </row>
    <row r="16" s="148" customFormat="1" spans="1:1">
      <c r="A16" s="148" t="s">
        <v>1187</v>
      </c>
    </row>
  </sheetData>
  <mergeCells count="1">
    <mergeCell ref="A1:B2"/>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showGridLines="0" showZeros="0" topLeftCell="A3" workbookViewId="0">
      <selection activeCell="D8" sqref="D8"/>
    </sheetView>
  </sheetViews>
  <sheetFormatPr defaultColWidth="8.7" defaultRowHeight="15.6" outlineLevelCol="6"/>
  <cols>
    <col min="1" max="1" width="50.2" style="138" customWidth="1"/>
    <col min="2" max="4" width="27.2" style="138" customWidth="1"/>
    <col min="5" max="7" width="13.9" style="138" customWidth="1"/>
    <col min="8" max="32" width="9" style="138" customWidth="1"/>
    <col min="33" max="16384" width="8.7" style="138"/>
  </cols>
  <sheetData>
    <row r="1" s="133" customFormat="1" ht="48" customHeight="1" spans="1:4">
      <c r="A1" s="139" t="s">
        <v>1206</v>
      </c>
      <c r="B1" s="139"/>
      <c r="C1" s="139"/>
      <c r="D1" s="139"/>
    </row>
    <row r="2" s="134" customFormat="1" spans="1:7">
      <c r="A2" s="28"/>
      <c r="B2" s="140"/>
      <c r="D2" s="140" t="s">
        <v>37</v>
      </c>
      <c r="G2" s="140"/>
    </row>
    <row r="3" s="135" customFormat="1" ht="34.5" customHeight="1" spans="1:4">
      <c r="A3" s="30" t="s">
        <v>38</v>
      </c>
      <c r="B3" s="141" t="s">
        <v>1207</v>
      </c>
      <c r="C3" s="141"/>
      <c r="D3" s="141"/>
    </row>
    <row r="4" s="135" customFormat="1" ht="34.5" customHeight="1" spans="1:4">
      <c r="A4" s="30"/>
      <c r="B4" s="141" t="s">
        <v>1208</v>
      </c>
      <c r="C4" s="141" t="s">
        <v>1209</v>
      </c>
      <c r="D4" s="142" t="s">
        <v>1210</v>
      </c>
    </row>
    <row r="5" s="136" customFormat="1" ht="30.75" customHeight="1" spans="1:4">
      <c r="A5" s="143" t="s">
        <v>1211</v>
      </c>
      <c r="B5" s="144">
        <f>C5</f>
        <v>240200</v>
      </c>
      <c r="C5" s="144">
        <v>240200</v>
      </c>
      <c r="D5" s="144">
        <v>0</v>
      </c>
    </row>
    <row r="6" s="136" customFormat="1" ht="30.75" customHeight="1" spans="1:4">
      <c r="A6" s="143" t="s">
        <v>1212</v>
      </c>
      <c r="B6" s="144">
        <f t="shared" ref="B5:B10" si="0">C6</f>
        <v>301503</v>
      </c>
      <c r="C6" s="145">
        <v>301503</v>
      </c>
      <c r="D6" s="144">
        <v>0</v>
      </c>
    </row>
    <row r="7" s="136" customFormat="1" ht="30.75" customHeight="1" spans="1:4">
      <c r="A7" s="143" t="s">
        <v>1213</v>
      </c>
      <c r="B7" s="144">
        <f t="shared" si="0"/>
        <v>190703</v>
      </c>
      <c r="C7" s="145">
        <v>190703</v>
      </c>
      <c r="D7" s="144">
        <v>0</v>
      </c>
    </row>
    <row r="8" s="136" customFormat="1" ht="26.25" customHeight="1" spans="1:4">
      <c r="A8" s="143" t="s">
        <v>1214</v>
      </c>
      <c r="B8" s="144">
        <f t="shared" si="0"/>
        <v>144000</v>
      </c>
      <c r="C8" s="145">
        <v>144000</v>
      </c>
      <c r="D8" s="144">
        <v>0</v>
      </c>
    </row>
    <row r="9" s="136" customFormat="1" ht="26.25" customHeight="1" spans="1:4">
      <c r="A9" s="143" t="s">
        <v>1215</v>
      </c>
      <c r="B9" s="144">
        <f t="shared" si="0"/>
        <v>286903</v>
      </c>
      <c r="C9" s="145">
        <f>C5+C7-C8</f>
        <v>286903</v>
      </c>
      <c r="D9" s="144">
        <v>0</v>
      </c>
    </row>
    <row r="10" s="86" customFormat="1" ht="26.25" customHeight="1" spans="1:4">
      <c r="A10" s="146" t="s">
        <v>1216</v>
      </c>
      <c r="B10" s="144">
        <f t="shared" si="0"/>
        <v>6879</v>
      </c>
      <c r="C10" s="145">
        <v>6879</v>
      </c>
      <c r="D10" s="147"/>
    </row>
    <row r="11" s="137" customFormat="1" ht="24.6" customHeight="1"/>
    <row r="12" s="137" customFormat="1" ht="24.6" customHeight="1"/>
    <row r="13" ht="24.6" customHeight="1"/>
    <row r="14" ht="24.6" customHeight="1"/>
    <row r="15" ht="24.6" customHeight="1"/>
    <row r="16" ht="24.6" customHeight="1"/>
    <row r="17" ht="24.6" customHeight="1"/>
    <row r="18" ht="24.6" customHeight="1"/>
    <row r="19" ht="24.6" customHeight="1"/>
    <row r="20" ht="24.6" customHeight="1"/>
    <row r="21" ht="24.6" customHeight="1"/>
  </sheetData>
  <mergeCells count="3">
    <mergeCell ref="A1:D1"/>
    <mergeCell ref="B3:D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9" sqref="A9:K17"/>
    </sheetView>
  </sheetViews>
  <sheetFormatPr defaultColWidth="8.7" defaultRowHeight="15.6"/>
  <cols>
    <col min="1" max="5" width="9" style="16" customWidth="1"/>
    <col min="6" max="6" width="26.4" style="16" customWidth="1"/>
    <col min="7" max="32" width="9" style="16" customWidth="1"/>
    <col min="33" max="16384" width="8.7" style="16"/>
  </cols>
  <sheetData>
    <row r="1" spans="10:11">
      <c r="J1" s="20"/>
      <c r="K1" s="20"/>
    </row>
    <row r="2" ht="71.25" customHeight="1" spans="1:11">
      <c r="A2" s="17"/>
      <c r="B2" s="17"/>
      <c r="C2" s="17"/>
      <c r="D2" s="18"/>
      <c r="E2" s="18"/>
      <c r="J2" s="21"/>
      <c r="K2" s="21"/>
    </row>
    <row r="3" ht="71.25" customHeight="1" spans="1:11">
      <c r="A3" s="17"/>
      <c r="B3" s="17"/>
      <c r="C3" s="17"/>
      <c r="D3" s="18"/>
      <c r="E3" s="18"/>
      <c r="J3" s="21"/>
      <c r="K3" s="21"/>
    </row>
    <row r="4" ht="157.5" customHeight="1" spans="1:11">
      <c r="A4" s="47" t="s">
        <v>1217</v>
      </c>
      <c r="B4" s="47"/>
      <c r="C4" s="47"/>
      <c r="D4" s="47"/>
      <c r="E4" s="47"/>
      <c r="F4" s="47"/>
      <c r="G4" s="47"/>
      <c r="H4" s="47"/>
      <c r="I4" s="47"/>
      <c r="J4" s="47"/>
      <c r="K4" s="47"/>
    </row>
    <row r="6" ht="14.25" customHeight="1" spans="5:7">
      <c r="E6" s="48"/>
      <c r="F6" s="48"/>
      <c r="G6" s="48"/>
    </row>
    <row r="7" ht="14.25" customHeight="1" spans="5:7">
      <c r="E7" s="48"/>
      <c r="F7" s="48"/>
      <c r="G7" s="48"/>
    </row>
    <row r="8" ht="14.25" customHeight="1" spans="5:7">
      <c r="E8" s="48"/>
      <c r="F8" s="48"/>
      <c r="G8" s="48"/>
    </row>
    <row r="9" ht="6" customHeight="1" spans="1:11">
      <c r="A9" s="49"/>
      <c r="B9" s="49"/>
      <c r="C9" s="49"/>
      <c r="D9" s="49"/>
      <c r="E9" s="49"/>
      <c r="F9" s="49"/>
      <c r="G9" s="49"/>
      <c r="H9" s="49"/>
      <c r="I9" s="49"/>
      <c r="J9" s="49"/>
      <c r="K9" s="49"/>
    </row>
    <row r="10" hidden="1" spans="1:11">
      <c r="A10" s="49"/>
      <c r="B10" s="49"/>
      <c r="C10" s="49"/>
      <c r="D10" s="49"/>
      <c r="E10" s="49"/>
      <c r="F10" s="49"/>
      <c r="G10" s="49"/>
      <c r="H10" s="49"/>
      <c r="I10" s="49"/>
      <c r="J10" s="49"/>
      <c r="K10" s="49"/>
    </row>
    <row r="11" hidden="1" spans="1:11">
      <c r="A11" s="49"/>
      <c r="B11" s="49"/>
      <c r="C11" s="49"/>
      <c r="D11" s="49"/>
      <c r="E11" s="49"/>
      <c r="F11" s="49"/>
      <c r="G11" s="49"/>
      <c r="H11" s="49"/>
      <c r="I11" s="49"/>
      <c r="J11" s="49"/>
      <c r="K11" s="49"/>
    </row>
    <row r="12" hidden="1" spans="1:11">
      <c r="A12" s="49"/>
      <c r="B12" s="49"/>
      <c r="C12" s="49"/>
      <c r="D12" s="49"/>
      <c r="E12" s="49"/>
      <c r="F12" s="49"/>
      <c r="G12" s="49"/>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49"/>
      <c r="I14" s="49"/>
      <c r="J14" s="49"/>
      <c r="K14" s="49"/>
    </row>
    <row r="15" spans="1:11">
      <c r="A15" s="49"/>
      <c r="B15" s="49"/>
      <c r="C15" s="49"/>
      <c r="D15" s="49"/>
      <c r="E15" s="49"/>
      <c r="F15" s="49"/>
      <c r="G15" s="49"/>
      <c r="H15" s="49"/>
      <c r="I15" s="49"/>
      <c r="J15" s="49"/>
      <c r="K15" s="49"/>
    </row>
    <row r="16" spans="1:11">
      <c r="A16" s="49"/>
      <c r="B16" s="49"/>
      <c r="C16" s="49"/>
      <c r="D16" s="49"/>
      <c r="E16" s="49"/>
      <c r="F16" s="49"/>
      <c r="G16" s="49"/>
      <c r="H16" s="49"/>
      <c r="I16" s="49"/>
      <c r="J16" s="49"/>
      <c r="K16" s="49"/>
    </row>
    <row r="17" spans="1:11">
      <c r="A17" s="49"/>
      <c r="B17" s="49"/>
      <c r="C17" s="49"/>
      <c r="D17" s="49"/>
      <c r="E17" s="49"/>
      <c r="F17" s="49"/>
      <c r="G17" s="49"/>
      <c r="H17" s="49"/>
      <c r="I17" s="49"/>
      <c r="J17" s="49"/>
      <c r="K17" s="49"/>
    </row>
    <row r="22" ht="101.25" customHeight="1"/>
    <row r="23" ht="11.25" customHeight="1"/>
    <row r="26" ht="28.2" spans="6:6">
      <c r="F26" s="50"/>
    </row>
    <row r="28" ht="47.25" customHeight="1" spans="1:11">
      <c r="A28" s="51"/>
      <c r="B28" s="51"/>
      <c r="C28" s="51"/>
      <c r="D28" s="51"/>
      <c r="E28" s="51"/>
      <c r="F28" s="51"/>
      <c r="G28" s="51"/>
      <c r="H28" s="51"/>
      <c r="I28" s="51"/>
      <c r="J28" s="51"/>
      <c r="K28" s="51"/>
    </row>
    <row r="29" ht="35.4" spans="1:11">
      <c r="A29" s="51"/>
      <c r="B29" s="51"/>
      <c r="C29" s="51"/>
      <c r="D29" s="51"/>
      <c r="E29" s="51"/>
      <c r="F29" s="52"/>
      <c r="G29" s="51"/>
      <c r="H29" s="51"/>
      <c r="I29" s="51"/>
      <c r="J29" s="51"/>
      <c r="K29" s="51"/>
    </row>
    <row r="30" ht="35.4" spans="1:11">
      <c r="A30" s="51"/>
      <c r="B30" s="51"/>
      <c r="C30" s="51"/>
      <c r="D30" s="51"/>
      <c r="E30" s="51"/>
      <c r="F30" s="51"/>
      <c r="G30" s="51"/>
      <c r="H30" s="51"/>
      <c r="I30" s="51"/>
      <c r="J30" s="51"/>
      <c r="K30" s="51"/>
    </row>
    <row r="31" ht="35.4" spans="1:11">
      <c r="A31" s="51"/>
      <c r="B31" s="51"/>
      <c r="C31" s="51"/>
      <c r="D31" s="51"/>
      <c r="E31" s="51"/>
      <c r="F31" s="51"/>
      <c r="G31" s="51"/>
      <c r="H31" s="51"/>
      <c r="I31" s="51"/>
      <c r="J31" s="51"/>
      <c r="K31" s="51"/>
    </row>
    <row r="32" ht="35.4" spans="1:11">
      <c r="A32" s="51"/>
      <c r="B32" s="51"/>
      <c r="C32" s="51"/>
      <c r="D32" s="51"/>
      <c r="E32" s="51"/>
      <c r="F32" s="51"/>
      <c r="G32" s="51"/>
      <c r="H32" s="51"/>
      <c r="I32" s="51"/>
      <c r="J32" s="51"/>
      <c r="K32" s="51"/>
    </row>
    <row r="33" spans="1:11">
      <c r="A33" s="53"/>
      <c r="B33" s="53"/>
      <c r="C33" s="53"/>
      <c r="D33" s="53"/>
      <c r="E33" s="53"/>
      <c r="F33" s="53"/>
      <c r="G33" s="53"/>
      <c r="H33" s="53"/>
      <c r="I33" s="53"/>
      <c r="J33" s="53"/>
      <c r="K33" s="53"/>
    </row>
    <row r="34" spans="1:11">
      <c r="A34" s="54"/>
      <c r="B34" s="54"/>
      <c r="C34" s="54"/>
      <c r="D34" s="54"/>
      <c r="E34" s="54"/>
      <c r="F34" s="54"/>
      <c r="G34" s="54"/>
      <c r="H34" s="54"/>
      <c r="I34" s="54"/>
      <c r="J34" s="54"/>
      <c r="K34" s="54"/>
    </row>
    <row r="35" ht="35.25" customHeight="1" spans="1:11">
      <c r="A35" s="54"/>
      <c r="B35" s="54"/>
      <c r="C35" s="54"/>
      <c r="D35" s="54"/>
      <c r="E35" s="54"/>
      <c r="F35" s="54"/>
      <c r="G35" s="54"/>
      <c r="H35" s="54"/>
      <c r="I35" s="54"/>
      <c r="J35" s="54"/>
      <c r="K35" s="54"/>
    </row>
    <row r="36" ht="3.75" customHeight="1" spans="6:11">
      <c r="F36" s="55"/>
      <c r="G36" s="55"/>
      <c r="H36" s="55"/>
      <c r="I36" s="55"/>
      <c r="J36" s="55"/>
      <c r="K36" s="55"/>
    </row>
    <row r="37" ht="14.25" hidden="1" customHeight="1" spans="6:11">
      <c r="F37" s="55"/>
      <c r="G37" s="55"/>
      <c r="H37" s="55"/>
      <c r="I37" s="55"/>
      <c r="J37" s="55"/>
      <c r="K37" s="55"/>
    </row>
    <row r="38" ht="14.25" hidden="1" customHeight="1" spans="6:11">
      <c r="F38" s="55"/>
      <c r="G38" s="55"/>
      <c r="H38" s="55"/>
      <c r="I38" s="55"/>
      <c r="J38" s="55"/>
      <c r="K38" s="55"/>
    </row>
    <row r="39" ht="23.25" customHeight="1" spans="6:11">
      <c r="F39" s="55"/>
      <c r="G39" s="55"/>
      <c r="H39" s="55"/>
      <c r="I39" s="55"/>
      <c r="J39" s="55"/>
      <c r="K39" s="55"/>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
  <sheetViews>
    <sheetView showGridLines="0" showZeros="0" workbookViewId="0">
      <pane xSplit="1" ySplit="1" topLeftCell="B2" activePane="bottomRight" state="frozen"/>
      <selection/>
      <selection pane="topRight"/>
      <selection pane="bottomLeft"/>
      <selection pane="bottomRight" activeCell="H8" sqref="H8"/>
    </sheetView>
  </sheetViews>
  <sheetFormatPr defaultColWidth="8.7" defaultRowHeight="15.6"/>
  <cols>
    <col min="1" max="1" width="36.9" style="204" customWidth="1"/>
    <col min="2" max="2" width="9.4" style="209" customWidth="1"/>
    <col min="3" max="3" width="9.7" style="209" customWidth="1"/>
    <col min="4" max="4" width="8.9" style="209" customWidth="1"/>
    <col min="5" max="5" width="9.4" style="209" customWidth="1"/>
    <col min="6" max="6" width="10.1" style="210" customWidth="1"/>
    <col min="7" max="32" width="9" style="204" customWidth="1"/>
    <col min="33" max="16384" width="8.7" style="204"/>
  </cols>
  <sheetData>
    <row r="1" s="206" customFormat="1" ht="38.25" customHeight="1" spans="1:6">
      <c r="A1" s="113" t="s">
        <v>1218</v>
      </c>
      <c r="B1" s="113"/>
      <c r="C1" s="113"/>
      <c r="D1" s="113"/>
      <c r="E1" s="113"/>
      <c r="F1" s="113"/>
    </row>
    <row r="2" ht="24.75" customHeight="1" spans="6:6">
      <c r="F2" s="211" t="s">
        <v>37</v>
      </c>
    </row>
    <row r="3" ht="30" customHeight="1" spans="1:6">
      <c r="A3" s="30" t="s">
        <v>38</v>
      </c>
      <c r="B3" s="184" t="s">
        <v>39</v>
      </c>
      <c r="C3" s="184"/>
      <c r="D3" s="184"/>
      <c r="E3" s="184"/>
      <c r="F3" s="184"/>
    </row>
    <row r="4" s="207" customFormat="1" ht="30" customHeight="1" spans="1:6">
      <c r="A4" s="30"/>
      <c r="B4" s="30" t="s">
        <v>40</v>
      </c>
      <c r="C4" s="30" t="s">
        <v>41</v>
      </c>
      <c r="D4" s="30" t="s">
        <v>42</v>
      </c>
      <c r="E4" s="30" t="s">
        <v>43</v>
      </c>
      <c r="F4" s="30" t="s">
        <v>44</v>
      </c>
    </row>
    <row r="5" ht="30" customHeight="1" spans="1:9">
      <c r="A5" s="212" t="s">
        <v>1219</v>
      </c>
      <c r="B5" s="213"/>
      <c r="C5" s="34">
        <v>10000</v>
      </c>
      <c r="D5" s="213">
        <v>10322</v>
      </c>
      <c r="E5" s="93">
        <f>D5/C5</f>
        <v>1.0322</v>
      </c>
      <c r="F5" s="215"/>
      <c r="G5" s="204" t="s">
        <v>1220</v>
      </c>
      <c r="H5" s="210"/>
      <c r="I5" s="210"/>
    </row>
    <row r="6" ht="30" customHeight="1" spans="1:9">
      <c r="A6" s="103" t="s">
        <v>1221</v>
      </c>
      <c r="B6" s="213"/>
      <c r="C6" s="213"/>
      <c r="D6" s="213"/>
      <c r="E6" s="93"/>
      <c r="F6" s="215"/>
      <c r="H6" s="210"/>
      <c r="I6" s="210"/>
    </row>
    <row r="7" ht="30" customHeight="1" spans="1:9">
      <c r="A7" s="103" t="s">
        <v>1222</v>
      </c>
      <c r="B7" s="213"/>
      <c r="C7" s="213"/>
      <c r="D7" s="213"/>
      <c r="E7" s="93"/>
      <c r="F7" s="215"/>
      <c r="H7" s="210"/>
      <c r="I7" s="210"/>
    </row>
    <row r="8" ht="30" customHeight="1" spans="1:8">
      <c r="A8" s="103" t="s">
        <v>1223</v>
      </c>
      <c r="B8" s="213"/>
      <c r="C8" s="213"/>
      <c r="D8" s="34"/>
      <c r="E8" s="93"/>
      <c r="F8" s="215"/>
      <c r="H8" s="210"/>
    </row>
    <row r="9" ht="30" customHeight="1" spans="1:8">
      <c r="A9" s="216" t="s">
        <v>1224</v>
      </c>
      <c r="B9" s="217"/>
      <c r="C9" s="217"/>
      <c r="D9" s="218"/>
      <c r="E9" s="93"/>
      <c r="F9" s="219"/>
      <c r="H9" s="210"/>
    </row>
    <row r="10" ht="30" customHeight="1" spans="1:8">
      <c r="A10" s="220" t="s">
        <v>1225</v>
      </c>
      <c r="B10" s="221"/>
      <c r="C10" s="223">
        <v>10000</v>
      </c>
      <c r="D10" s="223">
        <v>10322</v>
      </c>
      <c r="E10" s="224">
        <f>D10/C10</f>
        <v>1.0322</v>
      </c>
      <c r="F10" s="225"/>
      <c r="H10" s="210"/>
    </row>
    <row r="11" ht="30" customHeight="1" spans="1:6">
      <c r="A11" s="226" t="s">
        <v>1226</v>
      </c>
      <c r="B11" s="213"/>
      <c r="C11" s="34">
        <v>10000</v>
      </c>
      <c r="D11" s="34">
        <v>10322</v>
      </c>
      <c r="E11" s="228">
        <f>D11/C11</f>
        <v>1.0322</v>
      </c>
      <c r="F11" s="229"/>
    </row>
    <row r="12" ht="30" customHeight="1" spans="1:6">
      <c r="A12" s="131" t="s">
        <v>1227</v>
      </c>
      <c r="B12" s="230">
        <v>1000</v>
      </c>
      <c r="C12" s="231">
        <v>17145</v>
      </c>
      <c r="D12" s="237">
        <v>18479</v>
      </c>
      <c r="E12" s="93"/>
      <c r="F12" s="93"/>
    </row>
    <row r="13" ht="30" customHeight="1" spans="1:6">
      <c r="A13" s="131" t="s">
        <v>1228</v>
      </c>
      <c r="B13" s="231">
        <v>59000</v>
      </c>
      <c r="C13" s="231">
        <v>59418</v>
      </c>
      <c r="D13" s="213">
        <v>59418</v>
      </c>
      <c r="E13" s="93"/>
      <c r="F13" s="232"/>
    </row>
    <row r="14" s="208" customFormat="1" ht="30" customHeight="1" spans="1:6">
      <c r="A14" s="131" t="s">
        <v>1229</v>
      </c>
      <c r="B14" s="213">
        <v>8000</v>
      </c>
      <c r="C14" s="233">
        <v>-66956</v>
      </c>
      <c r="D14" s="213">
        <v>-67296</v>
      </c>
      <c r="E14" s="93"/>
      <c r="F14" s="232"/>
    </row>
    <row r="15" s="208" customFormat="1" ht="30" customHeight="1" spans="1:6">
      <c r="A15" s="131" t="s">
        <v>1230</v>
      </c>
      <c r="B15" s="234"/>
      <c r="C15" s="235">
        <v>76000</v>
      </c>
      <c r="D15" s="213">
        <v>76000</v>
      </c>
      <c r="E15" s="93"/>
      <c r="F15" s="232"/>
    </row>
    <row r="16" ht="30" customHeight="1" spans="1:6">
      <c r="A16" s="236" t="s">
        <v>1231</v>
      </c>
      <c r="B16" s="213">
        <f>SUM(B11:B15)</f>
        <v>68000</v>
      </c>
      <c r="C16" s="213">
        <f>SUM(C11:C15)</f>
        <v>95607</v>
      </c>
      <c r="D16" s="213">
        <f>SUM(D11:D15)</f>
        <v>96923</v>
      </c>
      <c r="E16" s="93"/>
      <c r="F16" s="93"/>
    </row>
    <row r="17" ht="24.6" customHeight="1"/>
    <row r="18" ht="24.6" customHeight="1"/>
    <row r="19"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showGridLines="0" showZeros="0" workbookViewId="0">
      <pane xSplit="1" ySplit="1" topLeftCell="B2" activePane="bottomRight" state="frozen"/>
      <selection/>
      <selection pane="topRight"/>
      <selection pane="bottomLeft"/>
      <selection pane="bottomRight" activeCell="D20" sqref="D20"/>
    </sheetView>
  </sheetViews>
  <sheetFormatPr defaultColWidth="8.7" defaultRowHeight="15.6"/>
  <cols>
    <col min="1" max="1" width="40.4" style="57" customWidth="1"/>
    <col min="2" max="2" width="10.4" style="57" customWidth="1"/>
    <col min="3" max="3" width="9.7" style="57" customWidth="1"/>
    <col min="4" max="4" width="9.2" style="57" customWidth="1"/>
    <col min="5" max="5" width="9.4" style="57" customWidth="1"/>
    <col min="6" max="6" width="10" style="57" customWidth="1"/>
    <col min="7" max="7" width="9" style="57" hidden="1" customWidth="1"/>
    <col min="8" max="11" width="9" style="57" customWidth="1"/>
    <col min="12" max="12" width="13.2" style="57" customWidth="1"/>
    <col min="13" max="16" width="9" style="57" customWidth="1"/>
    <col min="17" max="17" width="9.7" style="57" customWidth="1"/>
    <col min="18" max="32" width="9" style="57" customWidth="1"/>
    <col min="33" max="64" width="8.7" style="57"/>
    <col min="65" max="83" width="9" style="57" customWidth="1"/>
    <col min="84" max="16384" width="8.7" style="86"/>
  </cols>
  <sheetData>
    <row r="1" s="56" customFormat="1" ht="72.75" customHeight="1" spans="1:6">
      <c r="A1" s="182" t="s">
        <v>1232</v>
      </c>
      <c r="B1" s="182"/>
      <c r="C1" s="182"/>
      <c r="D1" s="182"/>
      <c r="E1" s="182"/>
      <c r="F1" s="182"/>
    </row>
    <row r="2" s="23" customFormat="1" ht="22.5" customHeight="1" spans="6:6">
      <c r="F2" s="183" t="s">
        <v>37</v>
      </c>
    </row>
    <row r="3" s="23" customFormat="1" ht="29.25" customHeight="1" spans="1:6">
      <c r="A3" s="30" t="s">
        <v>38</v>
      </c>
      <c r="B3" s="184" t="s">
        <v>39</v>
      </c>
      <c r="C3" s="184"/>
      <c r="D3" s="184"/>
      <c r="E3" s="184"/>
      <c r="F3" s="184"/>
    </row>
    <row r="4" s="24" customFormat="1" ht="33.75" customHeight="1" spans="1:12">
      <c r="A4" s="30"/>
      <c r="B4" s="30" t="s">
        <v>1233</v>
      </c>
      <c r="C4" s="30" t="s">
        <v>41</v>
      </c>
      <c r="D4" s="30" t="s">
        <v>42</v>
      </c>
      <c r="E4" s="31" t="s">
        <v>43</v>
      </c>
      <c r="F4" s="30" t="s">
        <v>44</v>
      </c>
      <c r="L4" s="201"/>
    </row>
    <row r="5" customFormat="1" ht="23.25" customHeight="1" spans="1:256">
      <c r="A5" s="33" t="s">
        <v>1234</v>
      </c>
      <c r="B5" s="71">
        <f>SUM(B6:B19)-B11-B14</f>
        <v>68000</v>
      </c>
      <c r="C5" s="71">
        <f>SUM(C6:C19)-C11-C14</f>
        <v>39321</v>
      </c>
      <c r="D5" s="71">
        <f>SUM(D6:D19)-D11-D14</f>
        <v>37976</v>
      </c>
      <c r="E5" s="185">
        <f>D5/C5</f>
        <v>0.965794359248239</v>
      </c>
      <c r="F5" s="185">
        <f>D5/G5</f>
        <v>1.40776986951364</v>
      </c>
      <c r="G5" s="57">
        <v>26976</v>
      </c>
      <c r="H5" s="57"/>
      <c r="I5" s="74"/>
      <c r="J5" s="57"/>
      <c r="K5" s="57"/>
      <c r="L5" s="202"/>
      <c r="M5" s="57"/>
      <c r="N5" s="203"/>
      <c r="O5" s="57"/>
      <c r="P5" s="204"/>
      <c r="Q5" s="205"/>
      <c r="R5" s="203"/>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customFormat="1" ht="23.25" customHeight="1" spans="1:256">
      <c r="A6" s="186" t="s">
        <v>1235</v>
      </c>
      <c r="B6" s="71"/>
      <c r="C6" s="71"/>
      <c r="D6" s="71"/>
      <c r="E6" s="185"/>
      <c r="F6" s="185"/>
      <c r="G6" s="57"/>
      <c r="H6" s="57"/>
      <c r="I6" s="74"/>
      <c r="J6" s="57"/>
      <c r="K6" s="57"/>
      <c r="L6" s="202"/>
      <c r="M6" s="57"/>
      <c r="N6" s="203"/>
      <c r="O6" s="57"/>
      <c r="P6" s="204"/>
      <c r="Q6" s="205"/>
      <c r="R6" s="203"/>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customFormat="1" ht="21" customHeight="1" spans="1:256">
      <c r="A7" s="186" t="s">
        <v>1236</v>
      </c>
      <c r="B7" s="71"/>
      <c r="C7" s="71"/>
      <c r="D7" s="71"/>
      <c r="E7" s="185"/>
      <c r="F7" s="185"/>
      <c r="G7" s="57"/>
      <c r="H7" s="57"/>
      <c r="I7" s="74"/>
      <c r="J7" s="57"/>
      <c r="K7" s="57"/>
      <c r="L7" s="57"/>
      <c r="M7" s="57"/>
      <c r="N7" s="203"/>
      <c r="O7" s="57"/>
      <c r="P7" s="204"/>
      <c r="Q7" s="74"/>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customFormat="1" ht="21" customHeight="1" spans="1:256">
      <c r="A8" s="186" t="s">
        <v>1237</v>
      </c>
      <c r="B8" s="71"/>
      <c r="C8" s="71"/>
      <c r="D8" s="71"/>
      <c r="E8" s="185"/>
      <c r="F8" s="185"/>
      <c r="G8" s="57"/>
      <c r="H8" s="187"/>
      <c r="I8" s="74"/>
      <c r="J8" s="57"/>
      <c r="K8" s="57"/>
      <c r="L8" s="57"/>
      <c r="M8" s="57"/>
      <c r="N8" s="203"/>
      <c r="O8" s="57"/>
      <c r="P8" s="204"/>
      <c r="Q8" s="74"/>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customFormat="1" ht="21" customHeight="1" spans="1:256">
      <c r="A9" s="186" t="s">
        <v>1238</v>
      </c>
      <c r="B9" s="71"/>
      <c r="C9" s="71"/>
      <c r="D9" s="71"/>
      <c r="E9" s="185"/>
      <c r="F9" s="185"/>
      <c r="G9" s="57"/>
      <c r="H9" s="187"/>
      <c r="I9" s="74"/>
      <c r="J9" s="57"/>
      <c r="K9" s="57"/>
      <c r="L9" s="57"/>
      <c r="M9" s="57"/>
      <c r="N9" s="203"/>
      <c r="O9" s="57"/>
      <c r="P9" s="204"/>
      <c r="Q9" s="74"/>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customFormat="1" ht="21" customHeight="1" spans="1:256">
      <c r="A10" s="186" t="s">
        <v>1239</v>
      </c>
      <c r="B10" s="188">
        <v>12000</v>
      </c>
      <c r="C10" s="188">
        <v>1726</v>
      </c>
      <c r="D10" s="71">
        <v>1726</v>
      </c>
      <c r="E10" s="185">
        <f>D10/C10</f>
        <v>1</v>
      </c>
      <c r="F10" s="185">
        <f>D10/G10</f>
        <v>3.31923076923077</v>
      </c>
      <c r="G10" s="57">
        <v>520</v>
      </c>
      <c r="H10" s="57"/>
      <c r="I10" s="74"/>
      <c r="J10" s="57"/>
      <c r="K10" s="57"/>
      <c r="L10" s="57"/>
      <c r="M10" s="57"/>
      <c r="N10" s="203"/>
      <c r="O10" s="57"/>
      <c r="P10" s="204"/>
      <c r="Q10" s="74"/>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customFormat="1" ht="21" customHeight="1" spans="1:256">
      <c r="A11" s="186" t="s">
        <v>1240</v>
      </c>
      <c r="B11" s="188">
        <v>12000</v>
      </c>
      <c r="C11" s="188">
        <v>1726</v>
      </c>
      <c r="D11" s="71">
        <v>1726</v>
      </c>
      <c r="E11" s="185">
        <f>D11/C11</f>
        <v>1</v>
      </c>
      <c r="F11" s="185">
        <f>D11/G11</f>
        <v>3.31923076923077</v>
      </c>
      <c r="G11" s="57">
        <v>520</v>
      </c>
      <c r="H11" s="57"/>
      <c r="I11" s="74"/>
      <c r="J11" s="57"/>
      <c r="K11" s="57"/>
      <c r="L11" s="57"/>
      <c r="M11" s="57"/>
      <c r="N11" s="203"/>
      <c r="O11" s="57"/>
      <c r="P11" s="204"/>
      <c r="Q11" s="74"/>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customFormat="1" ht="21" customHeight="1" spans="1:256">
      <c r="A12" s="189" t="s">
        <v>87</v>
      </c>
      <c r="B12" s="71"/>
      <c r="C12" s="71"/>
      <c r="D12" s="71"/>
      <c r="E12" s="185"/>
      <c r="F12" s="185"/>
      <c r="G12" s="57"/>
      <c r="H12" s="57"/>
      <c r="I12" s="74"/>
      <c r="J12" s="57"/>
      <c r="K12" s="57"/>
      <c r="L12" s="57"/>
      <c r="M12" s="57"/>
      <c r="N12" s="203"/>
      <c r="O12" s="57"/>
      <c r="P12" s="204"/>
      <c r="Q12" s="74"/>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customFormat="1" ht="21" customHeight="1" spans="1:256">
      <c r="A13" s="186" t="s">
        <v>1241</v>
      </c>
      <c r="B13" s="71"/>
      <c r="C13" s="71"/>
      <c r="D13" s="71"/>
      <c r="E13" s="185"/>
      <c r="F13" s="185"/>
      <c r="G13" s="57"/>
      <c r="H13" s="57"/>
      <c r="I13" s="74"/>
      <c r="J13" s="57"/>
      <c r="K13" s="57"/>
      <c r="L13" s="57"/>
      <c r="M13" s="57"/>
      <c r="N13" s="203"/>
      <c r="O13" s="57"/>
      <c r="P13" s="204"/>
      <c r="Q13" s="74"/>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customFormat="1" ht="21" customHeight="1" spans="1:256">
      <c r="A14" s="186" t="s">
        <v>1242</v>
      </c>
      <c r="B14" s="71"/>
      <c r="C14" s="71"/>
      <c r="D14" s="71"/>
      <c r="E14" s="185"/>
      <c r="F14" s="185"/>
      <c r="G14" s="57"/>
      <c r="H14" s="57"/>
      <c r="I14" s="74"/>
      <c r="J14" s="57"/>
      <c r="K14" s="57"/>
      <c r="L14" s="57"/>
      <c r="M14" s="57"/>
      <c r="N14" s="203"/>
      <c r="O14" s="57"/>
      <c r="P14" s="204"/>
      <c r="Q14" s="74"/>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customFormat="1" ht="21" customHeight="1" spans="1:256">
      <c r="A15" s="186" t="s">
        <v>1243</v>
      </c>
      <c r="B15" s="71"/>
      <c r="C15" s="71"/>
      <c r="D15" s="71"/>
      <c r="E15" s="185"/>
      <c r="F15" s="185"/>
      <c r="G15" s="57"/>
      <c r="H15" s="57"/>
      <c r="I15" s="74"/>
      <c r="J15" s="57"/>
      <c r="K15" s="57"/>
      <c r="L15" s="57"/>
      <c r="M15" s="57"/>
      <c r="N15" s="203"/>
      <c r="O15" s="57"/>
      <c r="P15" s="204"/>
      <c r="Q15" s="74"/>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customFormat="1" ht="21" customHeight="1" spans="1:256">
      <c r="A16" s="186" t="s">
        <v>1244</v>
      </c>
      <c r="B16" s="188">
        <v>48000</v>
      </c>
      <c r="C16" s="188">
        <v>29653</v>
      </c>
      <c r="D16" s="71">
        <v>28247</v>
      </c>
      <c r="E16" s="192">
        <f>D16/C16</f>
        <v>0.952584898661181</v>
      </c>
      <c r="F16" s="185">
        <f t="shared" ref="F16:F18" si="0">D16/G16</f>
        <v>1.46745285469375</v>
      </c>
      <c r="G16" s="57">
        <v>19249</v>
      </c>
      <c r="H16" s="57"/>
      <c r="I16" s="74"/>
      <c r="J16" s="57"/>
      <c r="K16" s="57"/>
      <c r="L16" s="57"/>
      <c r="M16" s="57"/>
      <c r="N16" s="203"/>
      <c r="O16" s="57"/>
      <c r="P16" s="204"/>
      <c r="Q16" s="74"/>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customFormat="1" ht="21" customHeight="1" spans="1:256">
      <c r="A17" s="190" t="s">
        <v>1245</v>
      </c>
      <c r="B17" s="188">
        <v>8000</v>
      </c>
      <c r="C17" s="188">
        <v>7942</v>
      </c>
      <c r="D17" s="191">
        <v>7942</v>
      </c>
      <c r="E17" s="192">
        <f>D17/C17</f>
        <v>1</v>
      </c>
      <c r="F17" s="185">
        <f t="shared" si="0"/>
        <v>1.11014816885658</v>
      </c>
      <c r="G17" s="57">
        <v>7154</v>
      </c>
      <c r="H17" s="57"/>
      <c r="I17" s="74"/>
      <c r="J17" s="57"/>
      <c r="K17" s="57"/>
      <c r="L17" s="57"/>
      <c r="M17" s="57"/>
      <c r="N17" s="203"/>
      <c r="O17" s="57"/>
      <c r="P17" s="204"/>
      <c r="Q17" s="74"/>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customFormat="1" ht="21" customHeight="1" spans="1:256">
      <c r="A18" s="186" t="s">
        <v>1246</v>
      </c>
      <c r="B18" s="71"/>
      <c r="C18" s="71"/>
      <c r="D18" s="71">
        <v>61</v>
      </c>
      <c r="E18" s="192"/>
      <c r="F18" s="185">
        <f t="shared" si="0"/>
        <v>1.15094339622642</v>
      </c>
      <c r="G18" s="57">
        <v>53</v>
      </c>
      <c r="H18" s="57"/>
      <c r="I18" s="74"/>
      <c r="J18" s="57"/>
      <c r="K18" s="57"/>
      <c r="L18" s="57"/>
      <c r="M18" s="57"/>
      <c r="N18" s="203"/>
      <c r="O18" s="57"/>
      <c r="P18" s="204"/>
      <c r="Q18" s="74"/>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row>
    <row r="19" customFormat="1" ht="21" customHeight="1" spans="1:256">
      <c r="A19" s="193" t="s">
        <v>1247</v>
      </c>
      <c r="B19" s="194"/>
      <c r="C19" s="194"/>
      <c r="D19" s="194"/>
      <c r="E19" s="185"/>
      <c r="F19" s="185"/>
      <c r="G19" s="57"/>
      <c r="H19" s="57"/>
      <c r="I19" s="74"/>
      <c r="J19" s="57"/>
      <c r="K19" s="57"/>
      <c r="L19" s="57"/>
      <c r="M19" s="57"/>
      <c r="N19" s="203"/>
      <c r="O19" s="57"/>
      <c r="P19" s="204"/>
      <c r="Q19" s="74"/>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181" customFormat="1" ht="21" customHeight="1" spans="1:83">
      <c r="A20" s="195" t="s">
        <v>1248</v>
      </c>
      <c r="B20" s="196">
        <f>'11全区基金收入'!B16</f>
        <v>68000</v>
      </c>
      <c r="C20" s="196">
        <f>'11全区基金收入'!C16</f>
        <v>95607</v>
      </c>
      <c r="D20" s="196">
        <f>'11全区基金收入'!D16</f>
        <v>96923</v>
      </c>
      <c r="E20" s="197"/>
      <c r="F20" s="197"/>
      <c r="G20" s="57"/>
      <c r="H20" s="57"/>
      <c r="I20" s="74"/>
      <c r="J20" s="57"/>
      <c r="K20" s="57"/>
      <c r="L20" s="57"/>
      <c r="M20" s="57"/>
      <c r="N20" s="203"/>
      <c r="O20" s="57"/>
      <c r="P20" s="204"/>
      <c r="Q20" s="74"/>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row>
    <row r="21" ht="21" customHeight="1" spans="1:17">
      <c r="A21" s="186" t="s">
        <v>1249</v>
      </c>
      <c r="B21" s="71">
        <f>B5</f>
        <v>68000</v>
      </c>
      <c r="C21" s="71">
        <f t="shared" ref="C21:D21" si="1">C5</f>
        <v>39321</v>
      </c>
      <c r="D21" s="71">
        <f t="shared" si="1"/>
        <v>37976</v>
      </c>
      <c r="E21" s="192"/>
      <c r="F21" s="198"/>
      <c r="I21" s="74"/>
      <c r="N21" s="203"/>
      <c r="P21" s="204"/>
      <c r="Q21" s="74"/>
    </row>
    <row r="22" ht="21" customHeight="1" spans="1:17">
      <c r="A22" s="33" t="s">
        <v>102</v>
      </c>
      <c r="B22" s="71">
        <v>0</v>
      </c>
      <c r="C22" s="71">
        <f>C20-C21</f>
        <v>56286</v>
      </c>
      <c r="D22" s="71">
        <f>D20-D21</f>
        <v>58947</v>
      </c>
      <c r="E22" s="192"/>
      <c r="F22" s="200"/>
      <c r="I22" s="74"/>
      <c r="N22" s="203"/>
      <c r="P22" s="204"/>
      <c r="Q22" s="74"/>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0"/>
  <sheetViews>
    <sheetView showGridLines="0" showZeros="0" workbookViewId="0">
      <pane xSplit="1" ySplit="1" topLeftCell="B2" activePane="bottomRight" state="frozen"/>
      <selection/>
      <selection pane="topRight"/>
      <selection pane="bottomLeft"/>
      <selection pane="bottomRight" activeCell="H13" sqref="H13"/>
    </sheetView>
  </sheetViews>
  <sheetFormatPr defaultColWidth="8.7" defaultRowHeight="15.6"/>
  <cols>
    <col min="1" max="1" width="36.9" style="204" customWidth="1"/>
    <col min="2" max="2" width="9.4" style="209" customWidth="1"/>
    <col min="3" max="3" width="9.7" style="209" customWidth="1"/>
    <col min="4" max="4" width="8.9" style="209" customWidth="1"/>
    <col min="5" max="5" width="9.4" style="209" customWidth="1"/>
    <col min="6" max="6" width="10.1" style="210" customWidth="1"/>
    <col min="7" max="32" width="9" style="204" customWidth="1"/>
    <col min="33" max="16384" width="8.7" style="204"/>
  </cols>
  <sheetData>
    <row r="1" s="206" customFormat="1" ht="38.25" customHeight="1" spans="1:6">
      <c r="A1" s="113" t="s">
        <v>1250</v>
      </c>
      <c r="B1" s="113"/>
      <c r="C1" s="113"/>
      <c r="D1" s="113"/>
      <c r="E1" s="113"/>
      <c r="F1" s="113"/>
    </row>
    <row r="2" ht="24.75" customHeight="1" spans="6:32">
      <c r="F2" s="211" t="s">
        <v>37</v>
      </c>
      <c r="G2"/>
      <c r="H2"/>
      <c r="I2"/>
      <c r="J2"/>
      <c r="K2"/>
      <c r="L2"/>
      <c r="M2"/>
      <c r="N2"/>
      <c r="O2"/>
      <c r="P2"/>
      <c r="Q2"/>
      <c r="R2"/>
      <c r="S2"/>
      <c r="T2"/>
      <c r="U2"/>
      <c r="V2"/>
      <c r="W2"/>
      <c r="X2"/>
      <c r="Y2"/>
      <c r="Z2"/>
      <c r="AA2"/>
      <c r="AB2"/>
      <c r="AC2"/>
      <c r="AD2"/>
      <c r="AE2"/>
      <c r="AF2"/>
    </row>
    <row r="3" ht="30" customHeight="1" spans="1:32">
      <c r="A3" s="30" t="s">
        <v>38</v>
      </c>
      <c r="B3" s="184" t="s">
        <v>39</v>
      </c>
      <c r="C3" s="184"/>
      <c r="D3" s="184"/>
      <c r="E3" s="184"/>
      <c r="F3" s="184"/>
      <c r="G3"/>
      <c r="H3"/>
      <c r="I3"/>
      <c r="J3"/>
      <c r="K3"/>
      <c r="L3"/>
      <c r="M3"/>
      <c r="N3"/>
      <c r="O3"/>
      <c r="P3"/>
      <c r="Q3"/>
      <c r="R3"/>
      <c r="S3"/>
      <c r="T3"/>
      <c r="U3"/>
      <c r="V3"/>
      <c r="W3"/>
      <c r="X3"/>
      <c r="Y3"/>
      <c r="Z3"/>
      <c r="AA3"/>
      <c r="AB3"/>
      <c r="AC3"/>
      <c r="AD3"/>
      <c r="AE3"/>
      <c r="AF3"/>
    </row>
    <row r="4" s="207" customFormat="1" ht="30" customHeight="1" spans="1:6">
      <c r="A4" s="30"/>
      <c r="B4" s="30" t="s">
        <v>40</v>
      </c>
      <c r="C4" s="30" t="s">
        <v>41</v>
      </c>
      <c r="D4" s="30" t="s">
        <v>42</v>
      </c>
      <c r="E4" s="30" t="s">
        <v>43</v>
      </c>
      <c r="F4" s="30" t="s">
        <v>44</v>
      </c>
    </row>
    <row r="5" ht="30" customHeight="1" spans="1:32">
      <c r="A5" s="212" t="s">
        <v>1219</v>
      </c>
      <c r="B5" s="213"/>
      <c r="C5" s="214">
        <v>10000</v>
      </c>
      <c r="D5" s="213">
        <v>10322</v>
      </c>
      <c r="E5" s="93">
        <f>D5/C5</f>
        <v>1.0322</v>
      </c>
      <c r="F5" s="215"/>
      <c r="H5" s="210"/>
      <c r="I5" s="210"/>
      <c r="J5"/>
      <c r="K5"/>
      <c r="L5"/>
      <c r="M5"/>
      <c r="N5"/>
      <c r="O5"/>
      <c r="P5"/>
      <c r="Q5"/>
      <c r="R5"/>
      <c r="S5"/>
      <c r="T5"/>
      <c r="U5"/>
      <c r="V5"/>
      <c r="W5"/>
      <c r="X5"/>
      <c r="Y5"/>
      <c r="Z5"/>
      <c r="AA5"/>
      <c r="AB5"/>
      <c r="AC5"/>
      <c r="AD5"/>
      <c r="AE5"/>
      <c r="AF5"/>
    </row>
    <row r="6" ht="30" customHeight="1" spans="1:32">
      <c r="A6" s="103" t="s">
        <v>1221</v>
      </c>
      <c r="B6" s="213"/>
      <c r="C6" s="213"/>
      <c r="D6" s="213"/>
      <c r="E6" s="93"/>
      <c r="F6" s="215"/>
      <c r="H6" s="210"/>
      <c r="I6" s="210"/>
      <c r="J6"/>
      <c r="K6"/>
      <c r="L6"/>
      <c r="M6"/>
      <c r="N6"/>
      <c r="O6"/>
      <c r="P6"/>
      <c r="Q6"/>
      <c r="R6"/>
      <c r="S6"/>
      <c r="T6"/>
      <c r="U6"/>
      <c r="V6"/>
      <c r="W6"/>
      <c r="X6"/>
      <c r="Y6"/>
      <c r="Z6"/>
      <c r="AA6"/>
      <c r="AB6"/>
      <c r="AC6"/>
      <c r="AD6"/>
      <c r="AE6"/>
      <c r="AF6"/>
    </row>
    <row r="7" ht="30" customHeight="1" spans="1:32">
      <c r="A7" s="103" t="s">
        <v>1222</v>
      </c>
      <c r="B7" s="213"/>
      <c r="C7" s="213"/>
      <c r="D7" s="213"/>
      <c r="E7" s="93"/>
      <c r="F7" s="215"/>
      <c r="H7" s="210"/>
      <c r="I7" s="210"/>
      <c r="J7"/>
      <c r="K7"/>
      <c r="L7"/>
      <c r="M7"/>
      <c r="N7"/>
      <c r="O7"/>
      <c r="P7"/>
      <c r="Q7"/>
      <c r="R7"/>
      <c r="S7"/>
      <c r="T7"/>
      <c r="U7"/>
      <c r="V7"/>
      <c r="W7"/>
      <c r="X7"/>
      <c r="Y7"/>
      <c r="Z7"/>
      <c r="AA7"/>
      <c r="AB7"/>
      <c r="AC7"/>
      <c r="AD7"/>
      <c r="AE7"/>
      <c r="AF7"/>
    </row>
    <row r="8" ht="30" customHeight="1" spans="1:32">
      <c r="A8" s="103" t="s">
        <v>1223</v>
      </c>
      <c r="B8" s="213"/>
      <c r="C8" s="213"/>
      <c r="D8" s="34"/>
      <c r="E8" s="93"/>
      <c r="F8" s="215"/>
      <c r="H8" s="210"/>
      <c r="I8"/>
      <c r="J8"/>
      <c r="K8"/>
      <c r="L8"/>
      <c r="M8"/>
      <c r="N8"/>
      <c r="O8"/>
      <c r="P8"/>
      <c r="Q8"/>
      <c r="R8"/>
      <c r="S8"/>
      <c r="T8"/>
      <c r="U8"/>
      <c r="V8"/>
      <c r="W8"/>
      <c r="X8"/>
      <c r="Y8"/>
      <c r="Z8"/>
      <c r="AA8"/>
      <c r="AB8"/>
      <c r="AC8"/>
      <c r="AD8"/>
      <c r="AE8"/>
      <c r="AF8"/>
    </row>
    <row r="9" ht="30" customHeight="1" spans="1:32">
      <c r="A9" s="216" t="s">
        <v>1224</v>
      </c>
      <c r="B9" s="217"/>
      <c r="C9" s="217"/>
      <c r="D9" s="218"/>
      <c r="E9" s="93"/>
      <c r="F9" s="219"/>
      <c r="H9" s="210"/>
      <c r="I9"/>
      <c r="J9"/>
      <c r="K9"/>
      <c r="L9"/>
      <c r="M9"/>
      <c r="N9"/>
      <c r="O9"/>
      <c r="P9"/>
      <c r="Q9"/>
      <c r="R9"/>
      <c r="S9"/>
      <c r="T9"/>
      <c r="U9"/>
      <c r="V9"/>
      <c r="W9"/>
      <c r="X9"/>
      <c r="Y9"/>
      <c r="Z9"/>
      <c r="AA9"/>
      <c r="AB9"/>
      <c r="AC9"/>
      <c r="AD9"/>
      <c r="AE9"/>
      <c r="AF9"/>
    </row>
    <row r="10" ht="30" customHeight="1" spans="1:32">
      <c r="A10" s="220" t="s">
        <v>1225</v>
      </c>
      <c r="B10" s="221"/>
      <c r="C10" s="222">
        <v>10000</v>
      </c>
      <c r="D10" s="223">
        <v>10322</v>
      </c>
      <c r="E10" s="224">
        <f>D10/C10</f>
        <v>1.0322</v>
      </c>
      <c r="F10" s="225"/>
      <c r="H10" s="210"/>
      <c r="I10"/>
      <c r="J10"/>
      <c r="K10"/>
      <c r="L10"/>
      <c r="M10"/>
      <c r="N10"/>
      <c r="O10"/>
      <c r="P10"/>
      <c r="Q10"/>
      <c r="R10"/>
      <c r="S10"/>
      <c r="T10"/>
      <c r="U10"/>
      <c r="V10"/>
      <c r="W10"/>
      <c r="X10"/>
      <c r="Y10"/>
      <c r="Z10"/>
      <c r="AA10"/>
      <c r="AB10"/>
      <c r="AC10"/>
      <c r="AD10"/>
      <c r="AE10"/>
      <c r="AF10"/>
    </row>
    <row r="11" ht="30" customHeight="1" spans="1:32">
      <c r="A11" s="226" t="s">
        <v>1226</v>
      </c>
      <c r="B11" s="213"/>
      <c r="C11" s="227">
        <v>10000</v>
      </c>
      <c r="D11" s="213">
        <v>10322</v>
      </c>
      <c r="E11" s="228"/>
      <c r="F11" s="229"/>
      <c r="G11"/>
      <c r="H11"/>
      <c r="I11"/>
      <c r="J11"/>
      <c r="K11"/>
      <c r="L11"/>
      <c r="M11"/>
      <c r="N11"/>
      <c r="O11"/>
      <c r="P11"/>
      <c r="Q11"/>
      <c r="R11"/>
      <c r="S11"/>
      <c r="T11"/>
      <c r="U11"/>
      <c r="V11"/>
      <c r="W11"/>
      <c r="X11"/>
      <c r="Y11"/>
      <c r="Z11"/>
      <c r="AA11"/>
      <c r="AB11"/>
      <c r="AC11"/>
      <c r="AD11"/>
      <c r="AE11"/>
      <c r="AF11"/>
    </row>
    <row r="12" ht="30" customHeight="1" spans="1:32">
      <c r="A12" s="131" t="s">
        <v>1227</v>
      </c>
      <c r="B12" s="230">
        <v>1000</v>
      </c>
      <c r="C12" s="230">
        <v>17145</v>
      </c>
      <c r="D12" s="213">
        <v>18479</v>
      </c>
      <c r="E12" s="93"/>
      <c r="F12" s="93"/>
      <c r="G12"/>
      <c r="H12"/>
      <c r="I12"/>
      <c r="J12"/>
      <c r="K12"/>
      <c r="L12"/>
      <c r="M12"/>
      <c r="N12"/>
      <c r="O12"/>
      <c r="P12"/>
      <c r="Q12"/>
      <c r="R12"/>
      <c r="S12"/>
      <c r="T12"/>
      <c r="U12"/>
      <c r="V12"/>
      <c r="W12"/>
      <c r="X12"/>
      <c r="Y12"/>
      <c r="Z12"/>
      <c r="AA12"/>
      <c r="AB12"/>
      <c r="AC12"/>
      <c r="AD12"/>
      <c r="AE12"/>
      <c r="AF12"/>
    </row>
    <row r="13" ht="30" customHeight="1" spans="1:32">
      <c r="A13" s="131" t="s">
        <v>1228</v>
      </c>
      <c r="B13" s="231">
        <v>59000</v>
      </c>
      <c r="C13" s="231">
        <v>59418</v>
      </c>
      <c r="D13" s="213">
        <v>59418</v>
      </c>
      <c r="E13" s="93"/>
      <c r="F13" s="232"/>
      <c r="G13"/>
      <c r="H13"/>
      <c r="I13"/>
      <c r="J13"/>
      <c r="K13"/>
      <c r="L13"/>
      <c r="M13"/>
      <c r="N13"/>
      <c r="O13"/>
      <c r="P13"/>
      <c r="Q13"/>
      <c r="R13"/>
      <c r="S13"/>
      <c r="T13"/>
      <c r="U13"/>
      <c r="V13"/>
      <c r="W13"/>
      <c r="X13"/>
      <c r="Y13"/>
      <c r="Z13"/>
      <c r="AA13"/>
      <c r="AB13"/>
      <c r="AC13"/>
      <c r="AD13"/>
      <c r="AE13"/>
      <c r="AF13"/>
    </row>
    <row r="14" s="208" customFormat="1" ht="30" customHeight="1" spans="1:6">
      <c r="A14" s="131" t="s">
        <v>1229</v>
      </c>
      <c r="B14" s="213">
        <v>8000</v>
      </c>
      <c r="C14" s="233">
        <v>-66956</v>
      </c>
      <c r="D14" s="213">
        <v>-67296</v>
      </c>
      <c r="E14" s="93"/>
      <c r="F14" s="232"/>
    </row>
    <row r="15" s="208" customFormat="1" ht="30" customHeight="1" spans="1:6">
      <c r="A15" s="131" t="s">
        <v>1230</v>
      </c>
      <c r="B15" s="234"/>
      <c r="C15" s="235">
        <v>76000</v>
      </c>
      <c r="D15" s="213">
        <v>76000</v>
      </c>
      <c r="E15" s="93"/>
      <c r="F15" s="232"/>
    </row>
    <row r="16" s="208" customFormat="1" ht="30" customHeight="1" spans="1:6">
      <c r="A16" s="131" t="s">
        <v>1251</v>
      </c>
      <c r="B16" s="213"/>
      <c r="C16" s="213"/>
      <c r="D16" s="213"/>
      <c r="E16" s="93"/>
      <c r="F16" s="232"/>
    </row>
    <row r="17" ht="30" customHeight="1" spans="1:32">
      <c r="A17" s="236" t="s">
        <v>1231</v>
      </c>
      <c r="B17" s="213">
        <f>SUM(B11:B16)</f>
        <v>68000</v>
      </c>
      <c r="C17" s="213">
        <f>SUM(C11:C16)</f>
        <v>95607</v>
      </c>
      <c r="D17" s="213">
        <f>SUM(D11:D16)</f>
        <v>96923</v>
      </c>
      <c r="E17" s="93"/>
      <c r="F17" s="93"/>
      <c r="J17"/>
      <c r="K17"/>
      <c r="L17"/>
      <c r="M17"/>
      <c r="N17"/>
      <c r="O17"/>
      <c r="P17"/>
      <c r="Q17"/>
      <c r="R17"/>
      <c r="S17"/>
      <c r="T17"/>
      <c r="U17"/>
      <c r="V17"/>
      <c r="W17"/>
      <c r="X17"/>
      <c r="Y17"/>
      <c r="Z17"/>
      <c r="AA17"/>
      <c r="AB17"/>
      <c r="AC17"/>
      <c r="AD17"/>
      <c r="AE17"/>
      <c r="AF17"/>
    </row>
    <row r="18" ht="24.6" customHeight="1" spans="7:32">
      <c r="G18"/>
      <c r="H18"/>
      <c r="I18"/>
      <c r="J18"/>
      <c r="K18"/>
      <c r="L18"/>
      <c r="M18"/>
      <c r="N18"/>
      <c r="O18"/>
      <c r="P18"/>
      <c r="Q18"/>
      <c r="R18"/>
      <c r="S18"/>
      <c r="T18"/>
      <c r="U18"/>
      <c r="V18"/>
      <c r="W18"/>
      <c r="X18"/>
      <c r="Y18"/>
      <c r="Z18"/>
      <c r="AA18"/>
      <c r="AB18"/>
      <c r="AC18"/>
      <c r="AD18"/>
      <c r="AE18"/>
      <c r="AF18"/>
    </row>
    <row r="19" ht="24.6" customHeight="1" spans="7:32">
      <c r="G19"/>
      <c r="H19"/>
      <c r="I19"/>
      <c r="J19"/>
      <c r="K19"/>
      <c r="L19"/>
      <c r="M19"/>
      <c r="N19"/>
      <c r="O19"/>
      <c r="P19"/>
      <c r="Q19"/>
      <c r="R19"/>
      <c r="S19"/>
      <c r="T19"/>
      <c r="U19"/>
      <c r="V19"/>
      <c r="W19"/>
      <c r="X19"/>
      <c r="Y19"/>
      <c r="Z19"/>
      <c r="AA19"/>
      <c r="AB19"/>
      <c r="AC19"/>
      <c r="AD19"/>
      <c r="AE19"/>
      <c r="AF19"/>
    </row>
    <row r="20" ht="24.6" customHeight="1" spans="7:32">
      <c r="G20"/>
      <c r="H20"/>
      <c r="I20"/>
      <c r="J20"/>
      <c r="K20"/>
      <c r="L20"/>
      <c r="M20"/>
      <c r="N20"/>
      <c r="O20"/>
      <c r="P20"/>
      <c r="Q20"/>
      <c r="R20"/>
      <c r="S20"/>
      <c r="T20"/>
      <c r="U20"/>
      <c r="V20"/>
      <c r="W20"/>
      <c r="X20"/>
      <c r="Y20"/>
      <c r="Z20"/>
      <c r="AA20"/>
      <c r="AB20"/>
      <c r="AC20"/>
      <c r="AD20"/>
      <c r="AE20"/>
      <c r="AF20"/>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showGridLines="0" showZeros="0" workbookViewId="0">
      <pane xSplit="1" ySplit="1" topLeftCell="B2" activePane="bottomRight" state="frozen"/>
      <selection/>
      <selection pane="topRight"/>
      <selection pane="bottomLeft"/>
      <selection pane="bottomRight" activeCell="I4" sqref="I4"/>
    </sheetView>
  </sheetViews>
  <sheetFormatPr defaultColWidth="8.7" defaultRowHeight="15.6"/>
  <cols>
    <col min="1" max="1" width="40.4" style="57" customWidth="1"/>
    <col min="2" max="2" width="10.4" style="57" customWidth="1"/>
    <col min="3" max="3" width="9.7" style="57" customWidth="1"/>
    <col min="4" max="4" width="9.2" style="57" customWidth="1"/>
    <col min="5" max="5" width="9.4" style="57" customWidth="1"/>
    <col min="6" max="6" width="10" style="57" customWidth="1"/>
    <col min="7" max="7" width="9" style="57" hidden="1" customWidth="1"/>
    <col min="8" max="11" width="9" style="57" customWidth="1"/>
    <col min="12" max="12" width="13.2" style="57" customWidth="1"/>
    <col min="13" max="16" width="9" style="57" customWidth="1"/>
    <col min="17" max="17" width="9.7" style="57" customWidth="1"/>
    <col min="18" max="32" width="9" style="57" customWidth="1"/>
    <col min="33" max="64" width="8.7" style="57"/>
    <col min="65" max="83" width="9" style="57" customWidth="1"/>
    <col min="84" max="16384" width="8.7" style="57"/>
  </cols>
  <sheetData>
    <row r="1" s="56" customFormat="1" ht="72.75" customHeight="1" spans="1:6">
      <c r="A1" s="182" t="s">
        <v>1252</v>
      </c>
      <c r="B1" s="182"/>
      <c r="C1" s="182"/>
      <c r="D1" s="182"/>
      <c r="E1" s="182"/>
      <c r="F1" s="182"/>
    </row>
    <row r="2" s="23" customFormat="1" ht="22.5" customHeight="1" spans="6:6">
      <c r="F2" s="183" t="s">
        <v>37</v>
      </c>
    </row>
    <row r="3" s="23" customFormat="1" ht="29.25" customHeight="1" spans="1:6">
      <c r="A3" s="30" t="s">
        <v>38</v>
      </c>
      <c r="B3" s="184" t="s">
        <v>39</v>
      </c>
      <c r="C3" s="184"/>
      <c r="D3" s="184"/>
      <c r="E3" s="184"/>
      <c r="F3" s="184"/>
    </row>
    <row r="4" s="24" customFormat="1" ht="33.75" customHeight="1" spans="1:12">
      <c r="A4" s="30"/>
      <c r="B4" s="30" t="s">
        <v>1233</v>
      </c>
      <c r="C4" s="30" t="s">
        <v>41</v>
      </c>
      <c r="D4" s="30" t="s">
        <v>42</v>
      </c>
      <c r="E4" s="31" t="s">
        <v>43</v>
      </c>
      <c r="F4" s="30" t="s">
        <v>44</v>
      </c>
      <c r="L4" s="201"/>
    </row>
    <row r="5" customFormat="1" ht="23.25" customHeight="1" spans="1:256">
      <c r="A5" s="33" t="s">
        <v>1234</v>
      </c>
      <c r="B5" s="71">
        <f>SUM(B6:B19)-B11-B14</f>
        <v>68000</v>
      </c>
      <c r="C5" s="71">
        <f>SUM(C6:C19)-C11-C14</f>
        <v>39321</v>
      </c>
      <c r="D5" s="71">
        <f>SUM(D6:D19)-D11-D14</f>
        <v>37976</v>
      </c>
      <c r="E5" s="185">
        <f>D5/C5</f>
        <v>0.965794359248239</v>
      </c>
      <c r="F5" s="185">
        <f>D5/G5</f>
        <v>1.40776986951364</v>
      </c>
      <c r="G5" s="57">
        <v>26976</v>
      </c>
      <c r="H5" s="57"/>
      <c r="I5" s="74"/>
      <c r="J5" s="57"/>
      <c r="K5" s="57"/>
      <c r="L5" s="202"/>
      <c r="M5" s="57"/>
      <c r="N5" s="203"/>
      <c r="O5" s="57"/>
      <c r="P5" s="204"/>
      <c r="Q5" s="205"/>
      <c r="R5" s="203"/>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customFormat="1" ht="23.25" customHeight="1" spans="1:256">
      <c r="A6" s="186" t="s">
        <v>1235</v>
      </c>
      <c r="B6" s="71"/>
      <c r="C6" s="71"/>
      <c r="D6" s="71"/>
      <c r="E6" s="185"/>
      <c r="F6" s="185"/>
      <c r="G6" s="57"/>
      <c r="H6" s="57"/>
      <c r="I6" s="74"/>
      <c r="J6" s="57"/>
      <c r="K6" s="57"/>
      <c r="L6" s="202"/>
      <c r="M6" s="57"/>
      <c r="N6" s="203"/>
      <c r="O6" s="57"/>
      <c r="P6" s="204"/>
      <c r="Q6" s="205"/>
      <c r="R6" s="203"/>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customFormat="1" ht="21" customHeight="1" spans="1:256">
      <c r="A7" s="186" t="s">
        <v>1236</v>
      </c>
      <c r="B7" s="71"/>
      <c r="C7" s="71"/>
      <c r="D7" s="71"/>
      <c r="E7" s="185"/>
      <c r="F7" s="185"/>
      <c r="G7" s="57"/>
      <c r="H7" s="57"/>
      <c r="I7" s="74"/>
      <c r="J7" s="57"/>
      <c r="K7" s="57"/>
      <c r="L7" s="57"/>
      <c r="M7" s="57"/>
      <c r="N7" s="203"/>
      <c r="O7" s="57"/>
      <c r="P7" s="204"/>
      <c r="Q7" s="74"/>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customFormat="1" ht="21" customHeight="1" spans="1:256">
      <c r="A8" s="186" t="s">
        <v>1237</v>
      </c>
      <c r="B8" s="71"/>
      <c r="C8" s="71"/>
      <c r="D8" s="71"/>
      <c r="E8" s="185"/>
      <c r="F8" s="185"/>
      <c r="G8" s="57"/>
      <c r="H8" s="187"/>
      <c r="I8" s="74"/>
      <c r="J8" s="57"/>
      <c r="K8" s="57"/>
      <c r="L8" s="57"/>
      <c r="M8" s="57"/>
      <c r="N8" s="203"/>
      <c r="O8" s="57"/>
      <c r="P8" s="204"/>
      <c r="Q8" s="74"/>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customFormat="1" ht="21" customHeight="1" spans="1:256">
      <c r="A9" s="186" t="s">
        <v>1238</v>
      </c>
      <c r="B9" s="71"/>
      <c r="C9" s="71"/>
      <c r="D9" s="71"/>
      <c r="E9" s="185"/>
      <c r="F9" s="185"/>
      <c r="G9" s="57"/>
      <c r="H9" s="187"/>
      <c r="I9" s="74"/>
      <c r="J9" s="57"/>
      <c r="K9" s="57"/>
      <c r="L9" s="57"/>
      <c r="M9" s="57"/>
      <c r="N9" s="203"/>
      <c r="O9" s="57"/>
      <c r="P9" s="204"/>
      <c r="Q9" s="74"/>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customFormat="1" ht="21" customHeight="1" spans="1:256">
      <c r="A10" s="186" t="s">
        <v>1239</v>
      </c>
      <c r="B10" s="188">
        <v>12000</v>
      </c>
      <c r="C10" s="188">
        <v>1726</v>
      </c>
      <c r="D10" s="71">
        <v>1726</v>
      </c>
      <c r="E10" s="185">
        <f>D10/C10</f>
        <v>1</v>
      </c>
      <c r="F10" s="185">
        <f>D10/G10</f>
        <v>3.31923076923077</v>
      </c>
      <c r="G10" s="57">
        <v>520</v>
      </c>
      <c r="H10" s="57"/>
      <c r="I10" s="74"/>
      <c r="J10" s="57"/>
      <c r="K10" s="57"/>
      <c r="L10" s="57"/>
      <c r="M10" s="57"/>
      <c r="N10" s="203"/>
      <c r="O10" s="57"/>
      <c r="P10" s="204"/>
      <c r="Q10" s="74"/>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customFormat="1" ht="21" customHeight="1" spans="1:256">
      <c r="A11" s="186" t="s">
        <v>1240</v>
      </c>
      <c r="B11" s="188">
        <v>12000</v>
      </c>
      <c r="C11" s="188">
        <v>1726</v>
      </c>
      <c r="D11" s="71">
        <v>1726</v>
      </c>
      <c r="E11" s="185">
        <f>D11/C11</f>
        <v>1</v>
      </c>
      <c r="F11" s="185">
        <f>D11/G11</f>
        <v>3.31923076923077</v>
      </c>
      <c r="G11" s="57">
        <v>520</v>
      </c>
      <c r="H11" s="57"/>
      <c r="I11" s="74"/>
      <c r="J11" s="57"/>
      <c r="K11" s="57"/>
      <c r="L11" s="57"/>
      <c r="M11" s="57"/>
      <c r="N11" s="203"/>
      <c r="O11" s="57"/>
      <c r="P11" s="204"/>
      <c r="Q11" s="74"/>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customFormat="1" ht="21" customHeight="1" spans="1:256">
      <c r="A12" s="189" t="s">
        <v>87</v>
      </c>
      <c r="B12" s="71"/>
      <c r="C12" s="71"/>
      <c r="D12" s="71"/>
      <c r="E12" s="185"/>
      <c r="F12" s="185"/>
      <c r="G12" s="57"/>
      <c r="H12" s="57"/>
      <c r="I12" s="74"/>
      <c r="J12" s="57"/>
      <c r="K12" s="57"/>
      <c r="L12" s="57"/>
      <c r="M12" s="57"/>
      <c r="N12" s="203"/>
      <c r="O12" s="57"/>
      <c r="P12" s="204"/>
      <c r="Q12" s="74"/>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customFormat="1" ht="21" customHeight="1" spans="1:256">
      <c r="A13" s="186" t="s">
        <v>1241</v>
      </c>
      <c r="B13" s="71"/>
      <c r="C13" s="71"/>
      <c r="D13" s="71"/>
      <c r="E13" s="185"/>
      <c r="F13" s="185"/>
      <c r="G13" s="57"/>
      <c r="H13" s="57"/>
      <c r="I13" s="74"/>
      <c r="J13" s="57"/>
      <c r="K13" s="57"/>
      <c r="L13" s="57"/>
      <c r="M13" s="57"/>
      <c r="N13" s="203"/>
      <c r="O13" s="57"/>
      <c r="P13" s="204"/>
      <c r="Q13" s="74"/>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customFormat="1" ht="21" customHeight="1" spans="1:256">
      <c r="A14" s="186" t="s">
        <v>1242</v>
      </c>
      <c r="B14" s="71"/>
      <c r="C14" s="71"/>
      <c r="D14" s="71"/>
      <c r="E14" s="185"/>
      <c r="F14" s="185"/>
      <c r="G14" s="57"/>
      <c r="H14" s="57"/>
      <c r="I14" s="74"/>
      <c r="J14" s="57"/>
      <c r="K14" s="57"/>
      <c r="L14" s="57"/>
      <c r="M14" s="57"/>
      <c r="N14" s="203"/>
      <c r="O14" s="57"/>
      <c r="P14" s="204"/>
      <c r="Q14" s="74"/>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customFormat="1" ht="21" customHeight="1" spans="1:256">
      <c r="A15" s="186" t="s">
        <v>1243</v>
      </c>
      <c r="B15" s="71"/>
      <c r="C15" s="71"/>
      <c r="D15" s="71"/>
      <c r="E15" s="185"/>
      <c r="F15" s="185"/>
      <c r="G15" s="57"/>
      <c r="H15" s="57"/>
      <c r="I15" s="74"/>
      <c r="J15" s="57"/>
      <c r="K15" s="57"/>
      <c r="L15" s="57"/>
      <c r="M15" s="57"/>
      <c r="N15" s="203"/>
      <c r="O15" s="57"/>
      <c r="P15" s="204"/>
      <c r="Q15" s="74"/>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customFormat="1" ht="21" customHeight="1" spans="1:256">
      <c r="A16" s="186" t="s">
        <v>1244</v>
      </c>
      <c r="B16" s="188">
        <v>48000</v>
      </c>
      <c r="C16" s="188">
        <v>29653</v>
      </c>
      <c r="D16" s="71">
        <v>28247</v>
      </c>
      <c r="E16" s="185">
        <f>D16/C16</f>
        <v>0.952584898661181</v>
      </c>
      <c r="F16" s="185">
        <f t="shared" ref="F16:F18" si="0">D16/G16</f>
        <v>1.46745285469375</v>
      </c>
      <c r="G16" s="57">
        <v>19249</v>
      </c>
      <c r="H16" s="57"/>
      <c r="I16" s="74"/>
      <c r="J16" s="57"/>
      <c r="K16" s="57"/>
      <c r="L16" s="57"/>
      <c r="M16" s="57"/>
      <c r="N16" s="203"/>
      <c r="O16" s="57"/>
      <c r="P16" s="204"/>
      <c r="Q16" s="74"/>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customFormat="1" ht="21" customHeight="1" spans="1:256">
      <c r="A17" s="190" t="s">
        <v>1245</v>
      </c>
      <c r="B17" s="188">
        <v>8000</v>
      </c>
      <c r="C17" s="188">
        <v>7942</v>
      </c>
      <c r="D17" s="191">
        <v>7942</v>
      </c>
      <c r="E17" s="192">
        <f>D17/C17</f>
        <v>1</v>
      </c>
      <c r="F17" s="185">
        <f t="shared" si="0"/>
        <v>1.11014816885658</v>
      </c>
      <c r="G17" s="57">
        <v>7154</v>
      </c>
      <c r="H17" s="57"/>
      <c r="I17" s="74"/>
      <c r="J17" s="57"/>
      <c r="K17" s="57"/>
      <c r="L17" s="57"/>
      <c r="M17" s="57"/>
      <c r="N17" s="203"/>
      <c r="O17" s="57"/>
      <c r="P17" s="204"/>
      <c r="Q17" s="74"/>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customFormat="1" ht="21" customHeight="1" spans="1:256">
      <c r="A18" s="186" t="s">
        <v>1246</v>
      </c>
      <c r="B18" s="71"/>
      <c r="C18" s="71"/>
      <c r="D18" s="71">
        <v>61</v>
      </c>
      <c r="E18" s="192"/>
      <c r="F18" s="185">
        <f t="shared" si="0"/>
        <v>1.15094339622642</v>
      </c>
      <c r="G18" s="57">
        <v>53</v>
      </c>
      <c r="H18" s="57"/>
      <c r="I18" s="74"/>
      <c r="J18" s="57"/>
      <c r="K18" s="57"/>
      <c r="L18" s="57"/>
      <c r="M18" s="57"/>
      <c r="N18" s="203"/>
      <c r="O18" s="57"/>
      <c r="P18" s="204"/>
      <c r="Q18" s="74"/>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row>
    <row r="19" customFormat="1" ht="21" customHeight="1" spans="1:256">
      <c r="A19" s="193" t="s">
        <v>1247</v>
      </c>
      <c r="B19" s="194"/>
      <c r="C19" s="194"/>
      <c r="D19" s="194"/>
      <c r="E19" s="185"/>
      <c r="F19" s="185"/>
      <c r="G19" s="57"/>
      <c r="H19" s="57"/>
      <c r="I19" s="74"/>
      <c r="J19" s="57"/>
      <c r="K19" s="57"/>
      <c r="L19" s="57"/>
      <c r="M19" s="57"/>
      <c r="N19" s="203"/>
      <c r="O19" s="57"/>
      <c r="P19" s="204"/>
      <c r="Q19" s="74"/>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181" customFormat="1" ht="21" customHeight="1" spans="1:83">
      <c r="A20" s="195" t="s">
        <v>1248</v>
      </c>
      <c r="B20" s="196">
        <f>'13区级基金收入'!B17</f>
        <v>68000</v>
      </c>
      <c r="C20" s="196">
        <f>'13区级基金收入'!C17</f>
        <v>95607</v>
      </c>
      <c r="D20" s="196">
        <f>'13区级基金收入'!D17</f>
        <v>96923</v>
      </c>
      <c r="E20" s="197"/>
      <c r="F20" s="197"/>
      <c r="G20" s="57"/>
      <c r="H20" s="57"/>
      <c r="I20" s="74"/>
      <c r="J20" s="57"/>
      <c r="K20" s="57"/>
      <c r="L20" s="57"/>
      <c r="M20" s="57"/>
      <c r="N20" s="203"/>
      <c r="O20" s="57"/>
      <c r="P20" s="204"/>
      <c r="Q20" s="74"/>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row>
    <row r="21" s="86" customFormat="1" ht="21" customHeight="1" spans="1:83">
      <c r="A21" s="186" t="s">
        <v>1249</v>
      </c>
      <c r="B21" s="71">
        <f>B5</f>
        <v>68000</v>
      </c>
      <c r="C21" s="71">
        <f t="shared" ref="C21:D21" si="1">C5</f>
        <v>39321</v>
      </c>
      <c r="D21" s="71">
        <f t="shared" si="1"/>
        <v>37976</v>
      </c>
      <c r="E21" s="192"/>
      <c r="F21" s="198"/>
      <c r="G21" s="57"/>
      <c r="H21" s="57"/>
      <c r="I21" s="74"/>
      <c r="J21" s="57"/>
      <c r="K21" s="57"/>
      <c r="L21" s="57"/>
      <c r="M21" s="57"/>
      <c r="N21" s="203"/>
      <c r="O21" s="57"/>
      <c r="P21" s="204"/>
      <c r="Q21" s="74"/>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row>
    <row r="22" s="86" customFormat="1" ht="21" customHeight="1" spans="1:83">
      <c r="A22" s="33" t="s">
        <v>102</v>
      </c>
      <c r="B22" s="71"/>
      <c r="C22" s="71">
        <f>C20-C21</f>
        <v>56286</v>
      </c>
      <c r="D22" s="199">
        <f>D20-D21</f>
        <v>58947</v>
      </c>
      <c r="E22" s="192"/>
      <c r="F22" s="200"/>
      <c r="G22" s="57"/>
      <c r="H22" s="57"/>
      <c r="I22" s="74"/>
      <c r="J22" s="57"/>
      <c r="K22" s="57"/>
      <c r="L22" s="57"/>
      <c r="M22" s="57"/>
      <c r="N22" s="203"/>
      <c r="O22" s="57"/>
      <c r="P22" s="204"/>
      <c r="Q22" s="74"/>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8"/>
  <sheetViews>
    <sheetView showGridLines="0" showZeros="0" workbookViewId="0">
      <pane ySplit="3" topLeftCell="A4" activePane="bottomLeft" state="frozen"/>
      <selection/>
      <selection pane="bottomLeft" activeCell="C223" sqref="C223"/>
    </sheetView>
  </sheetViews>
  <sheetFormatPr defaultColWidth="8.7" defaultRowHeight="15.6" outlineLevelCol="3"/>
  <cols>
    <col min="1" max="1" width="48" style="163" customWidth="1"/>
    <col min="2" max="2" width="15" style="164" customWidth="1"/>
    <col min="3" max="3" width="13.9" style="165" customWidth="1"/>
    <col min="4" max="4" width="13.9" style="166" customWidth="1"/>
    <col min="5" max="28" width="9" style="163" customWidth="1"/>
    <col min="29" max="16384" width="8.7" style="163"/>
  </cols>
  <sheetData>
    <row r="1" ht="48" customHeight="1" spans="1:4">
      <c r="A1" s="167" t="s">
        <v>1253</v>
      </c>
      <c r="B1" s="168"/>
      <c r="C1" s="167"/>
      <c r="D1" s="167"/>
    </row>
    <row r="2" spans="1:4">
      <c r="A2" s="28"/>
      <c r="D2" s="166" t="s">
        <v>37</v>
      </c>
    </row>
    <row r="3" ht="37.5" customHeight="1" spans="1:4">
      <c r="A3" s="30" t="s">
        <v>38</v>
      </c>
      <c r="B3" s="169" t="s">
        <v>41</v>
      </c>
      <c r="C3" s="170" t="s">
        <v>42</v>
      </c>
      <c r="D3" s="171" t="s">
        <v>74</v>
      </c>
    </row>
    <row r="4" spans="1:4">
      <c r="A4" s="172" t="s">
        <v>1254</v>
      </c>
      <c r="B4" s="173">
        <f>SUM(B5,B13,B29,B41,B52,B110,B134,B178,B183,B187,B214,B231,B248)</f>
        <v>39321</v>
      </c>
      <c r="C4" s="173">
        <f>SUM(C5,C13,C29,C41,C52,C110,C134,C178,C183,C187,C214,C231,C248)</f>
        <v>37976</v>
      </c>
      <c r="D4" s="174">
        <f>C4/B4</f>
        <v>0.965794359248239</v>
      </c>
    </row>
    <row r="5" spans="1:4">
      <c r="A5" s="175" t="s">
        <v>81</v>
      </c>
      <c r="B5" s="176">
        <f>B6</f>
        <v>0</v>
      </c>
      <c r="C5" s="176">
        <f>C6</f>
        <v>0</v>
      </c>
      <c r="D5" s="177"/>
    </row>
    <row r="6" spans="1:4">
      <c r="A6" s="175" t="s">
        <v>1255</v>
      </c>
      <c r="B6" s="176">
        <f>SUM(B7:B12)</f>
        <v>0</v>
      </c>
      <c r="C6" s="176">
        <f>SUM(C7:C12)</f>
        <v>0</v>
      </c>
      <c r="D6" s="177"/>
    </row>
    <row r="7" spans="1:4">
      <c r="A7" s="178" t="s">
        <v>1256</v>
      </c>
      <c r="B7" s="176">
        <v>0</v>
      </c>
      <c r="C7" s="176">
        <v>0</v>
      </c>
      <c r="D7" s="177"/>
    </row>
    <row r="8" spans="1:4">
      <c r="A8" s="178" t="s">
        <v>1257</v>
      </c>
      <c r="B8" s="176">
        <v>0</v>
      </c>
      <c r="C8" s="176">
        <v>0</v>
      </c>
      <c r="D8" s="177"/>
    </row>
    <row r="9" spans="1:4">
      <c r="A9" s="178" t="s">
        <v>1258</v>
      </c>
      <c r="B9" s="176">
        <v>0</v>
      </c>
      <c r="C9" s="176">
        <v>0</v>
      </c>
      <c r="D9" s="177"/>
    </row>
    <row r="10" spans="1:4">
      <c r="A10" s="178" t="s">
        <v>1259</v>
      </c>
      <c r="B10" s="176">
        <v>0</v>
      </c>
      <c r="C10" s="176">
        <v>0</v>
      </c>
      <c r="D10" s="177"/>
    </row>
    <row r="11" spans="1:4">
      <c r="A11" s="178" t="s">
        <v>1260</v>
      </c>
      <c r="B11" s="176">
        <v>0</v>
      </c>
      <c r="C11" s="176">
        <v>0</v>
      </c>
      <c r="D11" s="177"/>
    </row>
    <row r="12" spans="1:4">
      <c r="A12" s="178" t="s">
        <v>1261</v>
      </c>
      <c r="B12" s="176">
        <v>0</v>
      </c>
      <c r="C12" s="176">
        <v>0</v>
      </c>
      <c r="D12" s="177"/>
    </row>
    <row r="13" spans="1:4">
      <c r="A13" s="175" t="s">
        <v>82</v>
      </c>
      <c r="B13" s="176">
        <f>SUM(B14,B20,B26)</f>
        <v>0</v>
      </c>
      <c r="C13" s="176">
        <f>SUM(C14,C20,C26)</f>
        <v>0</v>
      </c>
      <c r="D13" s="177"/>
    </row>
    <row r="14" spans="1:4">
      <c r="A14" s="175" t="s">
        <v>1262</v>
      </c>
      <c r="B14" s="176">
        <f>SUM(B15:B19)</f>
        <v>0</v>
      </c>
      <c r="C14" s="176">
        <f>SUM(C15:C19)</f>
        <v>0</v>
      </c>
      <c r="D14" s="177"/>
    </row>
    <row r="15" spans="1:4">
      <c r="A15" s="178" t="s">
        <v>1263</v>
      </c>
      <c r="B15" s="176">
        <v>0</v>
      </c>
      <c r="C15" s="176">
        <v>0</v>
      </c>
      <c r="D15" s="177"/>
    </row>
    <row r="16" spans="1:4">
      <c r="A16" s="178" t="s">
        <v>1264</v>
      </c>
      <c r="B16" s="176">
        <v>0</v>
      </c>
      <c r="C16" s="176">
        <v>0</v>
      </c>
      <c r="D16" s="177"/>
    </row>
    <row r="17" spans="1:4">
      <c r="A17" s="178" t="s">
        <v>1265</v>
      </c>
      <c r="B17" s="176">
        <v>0</v>
      </c>
      <c r="C17" s="176">
        <v>0</v>
      </c>
      <c r="D17" s="177"/>
    </row>
    <row r="18" spans="1:4">
      <c r="A18" s="178" t="s">
        <v>1266</v>
      </c>
      <c r="B18" s="176">
        <v>0</v>
      </c>
      <c r="C18" s="176">
        <v>0</v>
      </c>
      <c r="D18" s="177"/>
    </row>
    <row r="19" spans="1:4">
      <c r="A19" s="178" t="s">
        <v>1267</v>
      </c>
      <c r="B19" s="176">
        <v>0</v>
      </c>
      <c r="C19" s="176">
        <v>0</v>
      </c>
      <c r="D19" s="177"/>
    </row>
    <row r="20" spans="1:4">
      <c r="A20" s="175" t="s">
        <v>1268</v>
      </c>
      <c r="B20" s="176">
        <f>SUM(B21:B25)</f>
        <v>0</v>
      </c>
      <c r="C20" s="176">
        <f>SUM(C21:C25)</f>
        <v>0</v>
      </c>
      <c r="D20" s="177"/>
    </row>
    <row r="21" spans="1:4">
      <c r="A21" s="178" t="s">
        <v>1269</v>
      </c>
      <c r="B21" s="176">
        <v>0</v>
      </c>
      <c r="C21" s="176">
        <v>0</v>
      </c>
      <c r="D21" s="177"/>
    </row>
    <row r="22" spans="1:4">
      <c r="A22" s="178" t="s">
        <v>1270</v>
      </c>
      <c r="B22" s="176">
        <v>0</v>
      </c>
      <c r="C22" s="176">
        <v>0</v>
      </c>
      <c r="D22" s="177"/>
    </row>
    <row r="23" spans="1:4">
      <c r="A23" s="178" t="s">
        <v>1271</v>
      </c>
      <c r="B23" s="176">
        <v>0</v>
      </c>
      <c r="C23" s="176">
        <v>0</v>
      </c>
      <c r="D23" s="177"/>
    </row>
    <row r="24" spans="1:4">
      <c r="A24" s="178" t="s">
        <v>1272</v>
      </c>
      <c r="B24" s="176">
        <v>0</v>
      </c>
      <c r="C24" s="176">
        <v>0</v>
      </c>
      <c r="D24" s="177"/>
    </row>
    <row r="25" spans="1:4">
      <c r="A25" s="178" t="s">
        <v>1273</v>
      </c>
      <c r="B25" s="176">
        <v>0</v>
      </c>
      <c r="C25" s="176">
        <v>0</v>
      </c>
      <c r="D25" s="177"/>
    </row>
    <row r="26" spans="1:4">
      <c r="A26" s="175" t="s">
        <v>1274</v>
      </c>
      <c r="B26" s="176">
        <f>SUM(B27:B28)</f>
        <v>0</v>
      </c>
      <c r="C26" s="176">
        <f>SUM(C27:C28)</f>
        <v>0</v>
      </c>
      <c r="D26" s="177"/>
    </row>
    <row r="27" spans="1:4">
      <c r="A27" s="178" t="s">
        <v>1275</v>
      </c>
      <c r="B27" s="176">
        <v>0</v>
      </c>
      <c r="C27" s="176">
        <v>0</v>
      </c>
      <c r="D27" s="177"/>
    </row>
    <row r="28" spans="1:4">
      <c r="A28" s="178" t="s">
        <v>1276</v>
      </c>
      <c r="B28" s="176">
        <v>0</v>
      </c>
      <c r="C28" s="176">
        <v>0</v>
      </c>
      <c r="D28" s="177"/>
    </row>
    <row r="29" spans="1:4">
      <c r="A29" s="175" t="s">
        <v>83</v>
      </c>
      <c r="B29" s="176">
        <f>SUM(B30,B34,B38)</f>
        <v>0</v>
      </c>
      <c r="C29" s="176">
        <f>SUM(C30,C34,C38)</f>
        <v>0</v>
      </c>
      <c r="D29" s="177"/>
    </row>
    <row r="30" spans="1:4">
      <c r="A30" s="175" t="s">
        <v>1277</v>
      </c>
      <c r="B30" s="176">
        <f>SUM(B31:B33)</f>
        <v>0</v>
      </c>
      <c r="C30" s="176">
        <f>SUM(C31:C33)</f>
        <v>0</v>
      </c>
      <c r="D30" s="177"/>
    </row>
    <row r="31" spans="1:4">
      <c r="A31" s="178" t="s">
        <v>1278</v>
      </c>
      <c r="B31" s="176">
        <v>0</v>
      </c>
      <c r="C31" s="176">
        <v>0</v>
      </c>
      <c r="D31" s="177"/>
    </row>
    <row r="32" spans="1:4">
      <c r="A32" s="178" t="s">
        <v>1279</v>
      </c>
      <c r="B32" s="176">
        <v>0</v>
      </c>
      <c r="C32" s="176">
        <v>0</v>
      </c>
      <c r="D32" s="177"/>
    </row>
    <row r="33" spans="1:4">
      <c r="A33" s="178" t="s">
        <v>1280</v>
      </c>
      <c r="B33" s="176">
        <v>0</v>
      </c>
      <c r="C33" s="176">
        <v>0</v>
      </c>
      <c r="D33" s="177"/>
    </row>
    <row r="34" spans="1:4">
      <c r="A34" s="175" t="s">
        <v>1281</v>
      </c>
      <c r="B34" s="176">
        <f>SUM(B35:B37)</f>
        <v>0</v>
      </c>
      <c r="C34" s="176">
        <f>SUM(C35:C37)</f>
        <v>0</v>
      </c>
      <c r="D34" s="177"/>
    </row>
    <row r="35" spans="1:4">
      <c r="A35" s="178" t="s">
        <v>1278</v>
      </c>
      <c r="B35" s="176">
        <v>0</v>
      </c>
      <c r="C35" s="176">
        <v>0</v>
      </c>
      <c r="D35" s="177"/>
    </row>
    <row r="36" spans="1:4">
      <c r="A36" s="178" t="s">
        <v>1279</v>
      </c>
      <c r="B36" s="176">
        <v>0</v>
      </c>
      <c r="C36" s="176">
        <v>0</v>
      </c>
      <c r="D36" s="177"/>
    </row>
    <row r="37" spans="1:4">
      <c r="A37" s="178" t="s">
        <v>1282</v>
      </c>
      <c r="B37" s="176">
        <v>0</v>
      </c>
      <c r="C37" s="176">
        <v>0</v>
      </c>
      <c r="D37" s="177"/>
    </row>
    <row r="38" spans="1:4">
      <c r="A38" s="175" t="s">
        <v>1283</v>
      </c>
      <c r="B38" s="176">
        <f>SUM(B39:B40)</f>
        <v>0</v>
      </c>
      <c r="C38" s="176">
        <f>SUM(C39:C40)</f>
        <v>0</v>
      </c>
      <c r="D38" s="177"/>
    </row>
    <row r="39" spans="1:4">
      <c r="A39" s="178" t="s">
        <v>1279</v>
      </c>
      <c r="B39" s="176">
        <v>0</v>
      </c>
      <c r="C39" s="176">
        <v>0</v>
      </c>
      <c r="D39" s="177"/>
    </row>
    <row r="40" spans="1:4">
      <c r="A40" s="178" t="s">
        <v>1284</v>
      </c>
      <c r="B40" s="176">
        <v>0</v>
      </c>
      <c r="C40" s="176">
        <v>0</v>
      </c>
      <c r="D40" s="177"/>
    </row>
    <row r="41" spans="1:4">
      <c r="A41" s="175" t="s">
        <v>85</v>
      </c>
      <c r="B41" s="176">
        <f>SUM(B42,B47)</f>
        <v>0</v>
      </c>
      <c r="C41" s="176">
        <f>SUM(C42,C47)</f>
        <v>0</v>
      </c>
      <c r="D41" s="177"/>
    </row>
    <row r="42" spans="1:4">
      <c r="A42" s="175" t="s">
        <v>1285</v>
      </c>
      <c r="B42" s="176">
        <f>SUM(B43:B46)</f>
        <v>0</v>
      </c>
      <c r="C42" s="176">
        <f>SUM(C43:C46)</f>
        <v>0</v>
      </c>
      <c r="D42" s="177"/>
    </row>
    <row r="43" spans="1:4">
      <c r="A43" s="178" t="s">
        <v>1286</v>
      </c>
      <c r="B43" s="176">
        <v>0</v>
      </c>
      <c r="C43" s="176">
        <v>0</v>
      </c>
      <c r="D43" s="177"/>
    </row>
    <row r="44" spans="1:4">
      <c r="A44" s="178" t="s">
        <v>1287</v>
      </c>
      <c r="B44" s="176">
        <v>0</v>
      </c>
      <c r="C44" s="176">
        <v>0</v>
      </c>
      <c r="D44" s="177"/>
    </row>
    <row r="45" spans="1:4">
      <c r="A45" s="178" t="s">
        <v>1288</v>
      </c>
      <c r="B45" s="176">
        <v>0</v>
      </c>
      <c r="C45" s="176">
        <v>0</v>
      </c>
      <c r="D45" s="177"/>
    </row>
    <row r="46" spans="1:4">
      <c r="A46" s="178" t="s">
        <v>1289</v>
      </c>
      <c r="B46" s="176">
        <v>0</v>
      </c>
      <c r="C46" s="176">
        <v>0</v>
      </c>
      <c r="D46" s="177"/>
    </row>
    <row r="47" spans="1:4">
      <c r="A47" s="175" t="s">
        <v>1290</v>
      </c>
      <c r="B47" s="176">
        <f>SUM(B48:B51)</f>
        <v>0</v>
      </c>
      <c r="C47" s="176">
        <f>SUM(C48:C51)</f>
        <v>0</v>
      </c>
      <c r="D47" s="177"/>
    </row>
    <row r="48" spans="1:4">
      <c r="A48" s="178" t="s">
        <v>1291</v>
      </c>
      <c r="B48" s="176">
        <v>0</v>
      </c>
      <c r="C48" s="176">
        <v>0</v>
      </c>
      <c r="D48" s="177"/>
    </row>
    <row r="49" spans="1:4">
      <c r="A49" s="178" t="s">
        <v>1292</v>
      </c>
      <c r="B49" s="176">
        <v>0</v>
      </c>
      <c r="C49" s="176">
        <v>0</v>
      </c>
      <c r="D49" s="177"/>
    </row>
    <row r="50" spans="1:4">
      <c r="A50" s="178" t="s">
        <v>1293</v>
      </c>
      <c r="B50" s="176">
        <v>0</v>
      </c>
      <c r="C50" s="176">
        <v>0</v>
      </c>
      <c r="D50" s="177"/>
    </row>
    <row r="51" spans="1:4">
      <c r="A51" s="178" t="s">
        <v>1294</v>
      </c>
      <c r="B51" s="176">
        <v>0</v>
      </c>
      <c r="C51" s="176">
        <v>0</v>
      </c>
      <c r="D51" s="177"/>
    </row>
    <row r="52" spans="1:4">
      <c r="A52" s="175" t="s">
        <v>86</v>
      </c>
      <c r="B52" s="176">
        <f>SUM(B53,B69,B73:B74,B80,B84,B88,B92,B98,B101)</f>
        <v>1726</v>
      </c>
      <c r="C52" s="176">
        <f>SUM(C53,C69,C73:C74,C80,C84,C88,C92,C98,C101)</f>
        <v>1726</v>
      </c>
      <c r="D52" s="177">
        <f>C52/B52</f>
        <v>1</v>
      </c>
    </row>
    <row r="53" spans="1:4">
      <c r="A53" s="175" t="s">
        <v>1295</v>
      </c>
      <c r="B53" s="176">
        <f>SUM(B54:B68)</f>
        <v>1726</v>
      </c>
      <c r="C53" s="176">
        <f>SUM(C54:C68)</f>
        <v>1726</v>
      </c>
      <c r="D53" s="177">
        <f>C53/B53</f>
        <v>1</v>
      </c>
    </row>
    <row r="54" spans="1:4">
      <c r="A54" s="178" t="s">
        <v>1296</v>
      </c>
      <c r="B54" s="176">
        <v>0</v>
      </c>
      <c r="C54" s="176">
        <v>0</v>
      </c>
      <c r="D54" s="177"/>
    </row>
    <row r="55" spans="1:4">
      <c r="A55" s="178" t="s">
        <v>1297</v>
      </c>
      <c r="B55" s="176">
        <v>0</v>
      </c>
      <c r="C55" s="176">
        <v>0</v>
      </c>
      <c r="D55" s="177"/>
    </row>
    <row r="56" spans="1:4">
      <c r="A56" s="178" t="s">
        <v>1298</v>
      </c>
      <c r="B56" s="176">
        <v>0</v>
      </c>
      <c r="C56" s="176">
        <v>0</v>
      </c>
      <c r="D56" s="177"/>
    </row>
    <row r="57" spans="1:4">
      <c r="A57" s="178" t="s">
        <v>1299</v>
      </c>
      <c r="B57" s="176">
        <v>0</v>
      </c>
      <c r="C57" s="176">
        <v>0</v>
      </c>
      <c r="D57" s="177"/>
    </row>
    <row r="58" spans="1:4">
      <c r="A58" s="178" t="s">
        <v>1300</v>
      </c>
      <c r="B58" s="176">
        <v>0</v>
      </c>
      <c r="C58" s="176">
        <v>0</v>
      </c>
      <c r="D58" s="177"/>
    </row>
    <row r="59" spans="1:4">
      <c r="A59" s="178" t="s">
        <v>1301</v>
      </c>
      <c r="B59" s="176">
        <v>0</v>
      </c>
      <c r="C59" s="176">
        <v>0</v>
      </c>
      <c r="D59" s="177"/>
    </row>
    <row r="60" spans="1:4">
      <c r="A60" s="178" t="s">
        <v>1302</v>
      </c>
      <c r="B60" s="176">
        <v>0</v>
      </c>
      <c r="C60" s="176">
        <v>0</v>
      </c>
      <c r="D60" s="177"/>
    </row>
    <row r="61" spans="1:4">
      <c r="A61" s="178" t="s">
        <v>1303</v>
      </c>
      <c r="B61" s="176">
        <v>0</v>
      </c>
      <c r="C61" s="176">
        <v>0</v>
      </c>
      <c r="D61" s="177"/>
    </row>
    <row r="62" spans="1:4">
      <c r="A62" s="178" t="s">
        <v>1304</v>
      </c>
      <c r="B62" s="176">
        <v>0</v>
      </c>
      <c r="C62" s="176">
        <v>0</v>
      </c>
      <c r="D62" s="177"/>
    </row>
    <row r="63" spans="1:4">
      <c r="A63" s="178" t="s">
        <v>1305</v>
      </c>
      <c r="B63" s="176">
        <v>0</v>
      </c>
      <c r="C63" s="176">
        <v>0</v>
      </c>
      <c r="D63" s="177"/>
    </row>
    <row r="64" spans="1:4">
      <c r="A64" s="178" t="s">
        <v>1005</v>
      </c>
      <c r="B64" s="176">
        <v>0</v>
      </c>
      <c r="C64" s="176">
        <v>0</v>
      </c>
      <c r="D64" s="177"/>
    </row>
    <row r="65" spans="1:4">
      <c r="A65" s="178" t="s">
        <v>1306</v>
      </c>
      <c r="B65" s="176">
        <v>0</v>
      </c>
      <c r="C65" s="176">
        <v>0</v>
      </c>
      <c r="D65" s="177"/>
    </row>
    <row r="66" spans="1:4">
      <c r="A66" s="178" t="s">
        <v>1307</v>
      </c>
      <c r="B66" s="176">
        <v>0</v>
      </c>
      <c r="C66" s="176">
        <v>0</v>
      </c>
      <c r="D66" s="177"/>
    </row>
    <row r="67" spans="1:4">
      <c r="A67" s="178" t="s">
        <v>1308</v>
      </c>
      <c r="B67" s="176">
        <v>0</v>
      </c>
      <c r="C67" s="176">
        <v>0</v>
      </c>
      <c r="D67" s="177"/>
    </row>
    <row r="68" spans="1:4">
      <c r="A68" s="178" t="s">
        <v>1309</v>
      </c>
      <c r="B68" s="176">
        <v>1726</v>
      </c>
      <c r="C68" s="176">
        <v>1726</v>
      </c>
      <c r="D68" s="177">
        <f>C68/B68</f>
        <v>1</v>
      </c>
    </row>
    <row r="69" spans="1:4">
      <c r="A69" s="175" t="s">
        <v>1310</v>
      </c>
      <c r="B69" s="176">
        <f>SUM(B70:B72)</f>
        <v>0</v>
      </c>
      <c r="C69" s="176">
        <f>SUM(C70:C72)</f>
        <v>0</v>
      </c>
      <c r="D69" s="177"/>
    </row>
    <row r="70" spans="1:4">
      <c r="A70" s="178" t="s">
        <v>1296</v>
      </c>
      <c r="B70" s="176">
        <v>0</v>
      </c>
      <c r="C70" s="176">
        <v>0</v>
      </c>
      <c r="D70" s="177"/>
    </row>
    <row r="71" spans="1:4">
      <c r="A71" s="178" t="s">
        <v>1297</v>
      </c>
      <c r="B71" s="176">
        <v>0</v>
      </c>
      <c r="C71" s="176">
        <v>0</v>
      </c>
      <c r="D71" s="177"/>
    </row>
    <row r="72" spans="1:4">
      <c r="A72" s="178" t="s">
        <v>1311</v>
      </c>
      <c r="B72" s="176">
        <v>0</v>
      </c>
      <c r="C72" s="176">
        <v>0</v>
      </c>
      <c r="D72" s="177"/>
    </row>
    <row r="73" spans="1:4">
      <c r="A73" s="175" t="s">
        <v>1312</v>
      </c>
      <c r="B73" s="176">
        <v>0</v>
      </c>
      <c r="C73" s="176">
        <v>0</v>
      </c>
      <c r="D73" s="177"/>
    </row>
    <row r="74" spans="1:4">
      <c r="A74" s="175" t="s">
        <v>1313</v>
      </c>
      <c r="B74" s="176">
        <f>SUM(B75:B79)</f>
        <v>0</v>
      </c>
      <c r="C74" s="176">
        <f>SUM(C75:C79)</f>
        <v>0</v>
      </c>
      <c r="D74" s="177"/>
    </row>
    <row r="75" spans="1:4">
      <c r="A75" s="178" t="s">
        <v>1314</v>
      </c>
      <c r="B75" s="176">
        <v>0</v>
      </c>
      <c r="C75" s="176">
        <v>0</v>
      </c>
      <c r="D75" s="177"/>
    </row>
    <row r="76" spans="1:4">
      <c r="A76" s="178" t="s">
        <v>1315</v>
      </c>
      <c r="B76" s="176">
        <v>0</v>
      </c>
      <c r="C76" s="176">
        <v>0</v>
      </c>
      <c r="D76" s="177"/>
    </row>
    <row r="77" spans="1:4">
      <c r="A77" s="178" t="s">
        <v>1316</v>
      </c>
      <c r="B77" s="176">
        <v>0</v>
      </c>
      <c r="C77" s="176">
        <v>0</v>
      </c>
      <c r="D77" s="177"/>
    </row>
    <row r="78" spans="1:4">
      <c r="A78" s="178" t="s">
        <v>1317</v>
      </c>
      <c r="B78" s="176">
        <v>0</v>
      </c>
      <c r="C78" s="176">
        <v>0</v>
      </c>
      <c r="D78" s="177"/>
    </row>
    <row r="79" spans="1:4">
      <c r="A79" s="178" t="s">
        <v>1318</v>
      </c>
      <c r="B79" s="176">
        <v>0</v>
      </c>
      <c r="C79" s="176">
        <v>0</v>
      </c>
      <c r="D79" s="177"/>
    </row>
    <row r="80" spans="1:4">
      <c r="A80" s="175" t="s">
        <v>1319</v>
      </c>
      <c r="B80" s="176">
        <f>SUM(B81:B83)</f>
        <v>0</v>
      </c>
      <c r="C80" s="176">
        <f>SUM(C81:C83)</f>
        <v>0</v>
      </c>
      <c r="D80" s="177"/>
    </row>
    <row r="81" spans="1:4">
      <c r="A81" s="178" t="s">
        <v>1320</v>
      </c>
      <c r="B81" s="176">
        <v>0</v>
      </c>
      <c r="C81" s="176">
        <v>0</v>
      </c>
      <c r="D81" s="177"/>
    </row>
    <row r="82" spans="1:4">
      <c r="A82" s="178" t="s">
        <v>1321</v>
      </c>
      <c r="B82" s="176">
        <v>0</v>
      </c>
      <c r="C82" s="176">
        <v>0</v>
      </c>
      <c r="D82" s="177"/>
    </row>
    <row r="83" spans="1:4">
      <c r="A83" s="178" t="s">
        <v>1322</v>
      </c>
      <c r="B83" s="176">
        <v>0</v>
      </c>
      <c r="C83" s="176">
        <v>0</v>
      </c>
      <c r="D83" s="177"/>
    </row>
    <row r="84" spans="1:4">
      <c r="A84" s="175" t="s">
        <v>1323</v>
      </c>
      <c r="B84" s="176">
        <f>SUM(B85:B87)</f>
        <v>0</v>
      </c>
      <c r="C84" s="176">
        <f>SUM(C85:C87)</f>
        <v>0</v>
      </c>
      <c r="D84" s="177"/>
    </row>
    <row r="85" spans="1:4">
      <c r="A85" s="178" t="s">
        <v>1324</v>
      </c>
      <c r="B85" s="176">
        <v>0</v>
      </c>
      <c r="C85" s="176">
        <v>0</v>
      </c>
      <c r="D85" s="177"/>
    </row>
    <row r="86" spans="1:4">
      <c r="A86" s="178" t="s">
        <v>1325</v>
      </c>
      <c r="B86" s="176">
        <v>0</v>
      </c>
      <c r="C86" s="176">
        <v>0</v>
      </c>
      <c r="D86" s="177"/>
    </row>
    <row r="87" spans="1:4">
      <c r="A87" s="178" t="s">
        <v>1326</v>
      </c>
      <c r="B87" s="176">
        <v>0</v>
      </c>
      <c r="C87" s="176">
        <v>0</v>
      </c>
      <c r="D87" s="177"/>
    </row>
    <row r="88" spans="1:4">
      <c r="A88" s="175" t="s">
        <v>1327</v>
      </c>
      <c r="B88" s="176">
        <f>SUM(B89:B91)</f>
        <v>0</v>
      </c>
      <c r="C88" s="176">
        <f>SUM(C89:C91)</f>
        <v>0</v>
      </c>
      <c r="D88" s="177"/>
    </row>
    <row r="89" spans="1:4">
      <c r="A89" s="178" t="s">
        <v>1324</v>
      </c>
      <c r="B89" s="176">
        <v>0</v>
      </c>
      <c r="C89" s="176">
        <v>0</v>
      </c>
      <c r="D89" s="177"/>
    </row>
    <row r="90" spans="1:4">
      <c r="A90" s="178" t="s">
        <v>1325</v>
      </c>
      <c r="B90" s="176">
        <v>0</v>
      </c>
      <c r="C90" s="176">
        <v>0</v>
      </c>
      <c r="D90" s="177"/>
    </row>
    <row r="91" spans="1:4">
      <c r="A91" s="178" t="s">
        <v>1328</v>
      </c>
      <c r="B91" s="176">
        <v>0</v>
      </c>
      <c r="C91" s="176">
        <v>0</v>
      </c>
      <c r="D91" s="177"/>
    </row>
    <row r="92" spans="1:4">
      <c r="A92" s="175" t="s">
        <v>1329</v>
      </c>
      <c r="B92" s="176">
        <f>SUM(B93:B97)</f>
        <v>0</v>
      </c>
      <c r="C92" s="176">
        <f>SUM(C93:C97)</f>
        <v>0</v>
      </c>
      <c r="D92" s="177"/>
    </row>
    <row r="93" spans="1:4">
      <c r="A93" s="178" t="s">
        <v>1330</v>
      </c>
      <c r="B93" s="176">
        <v>0</v>
      </c>
      <c r="C93" s="176">
        <v>0</v>
      </c>
      <c r="D93" s="177"/>
    </row>
    <row r="94" spans="1:4">
      <c r="A94" s="178" t="s">
        <v>1331</v>
      </c>
      <c r="B94" s="176">
        <v>0</v>
      </c>
      <c r="C94" s="176">
        <v>0</v>
      </c>
      <c r="D94" s="177"/>
    </row>
    <row r="95" spans="1:4">
      <c r="A95" s="178" t="s">
        <v>1332</v>
      </c>
      <c r="B95" s="176">
        <v>0</v>
      </c>
      <c r="C95" s="176">
        <v>0</v>
      </c>
      <c r="D95" s="177"/>
    </row>
    <row r="96" spans="1:4">
      <c r="A96" s="178" t="s">
        <v>1333</v>
      </c>
      <c r="B96" s="176">
        <v>0</v>
      </c>
      <c r="C96" s="176">
        <v>0</v>
      </c>
      <c r="D96" s="177"/>
    </row>
    <row r="97" spans="1:4">
      <c r="A97" s="178" t="s">
        <v>1334</v>
      </c>
      <c r="B97" s="176">
        <v>0</v>
      </c>
      <c r="C97" s="176">
        <v>0</v>
      </c>
      <c r="D97" s="177"/>
    </row>
    <row r="98" spans="1:4">
      <c r="A98" s="175" t="s">
        <v>1335</v>
      </c>
      <c r="B98" s="176">
        <f>SUM(B99:B100)</f>
        <v>0</v>
      </c>
      <c r="C98" s="176">
        <f>SUM(C99:C100)</f>
        <v>0</v>
      </c>
      <c r="D98" s="177"/>
    </row>
    <row r="99" spans="1:4">
      <c r="A99" s="178" t="s">
        <v>1336</v>
      </c>
      <c r="B99" s="176">
        <v>0</v>
      </c>
      <c r="C99" s="176">
        <v>0</v>
      </c>
      <c r="D99" s="177"/>
    </row>
    <row r="100" spans="1:4">
      <c r="A100" s="178" t="s">
        <v>1337</v>
      </c>
      <c r="B100" s="176">
        <v>0</v>
      </c>
      <c r="C100" s="176">
        <v>0</v>
      </c>
      <c r="D100" s="177"/>
    </row>
    <row r="101" spans="1:4">
      <c r="A101" s="175" t="s">
        <v>1338</v>
      </c>
      <c r="B101" s="176">
        <f>SUM(B102:B109)</f>
        <v>0</v>
      </c>
      <c r="C101" s="176">
        <f>SUM(C102:C109)</f>
        <v>0</v>
      </c>
      <c r="D101" s="177"/>
    </row>
    <row r="102" spans="1:4">
      <c r="A102" s="178" t="s">
        <v>1324</v>
      </c>
      <c r="B102" s="176">
        <v>0</v>
      </c>
      <c r="C102" s="176">
        <v>0</v>
      </c>
      <c r="D102" s="177"/>
    </row>
    <row r="103" spans="1:4">
      <c r="A103" s="178" t="s">
        <v>1325</v>
      </c>
      <c r="B103" s="176">
        <v>0</v>
      </c>
      <c r="C103" s="176">
        <v>0</v>
      </c>
      <c r="D103" s="177"/>
    </row>
    <row r="104" spans="1:4">
      <c r="A104" s="178" t="s">
        <v>1339</v>
      </c>
      <c r="B104" s="176">
        <v>0</v>
      </c>
      <c r="C104" s="176">
        <v>0</v>
      </c>
      <c r="D104" s="177"/>
    </row>
    <row r="105" spans="1:4">
      <c r="A105" s="178" t="s">
        <v>1340</v>
      </c>
      <c r="B105" s="176">
        <v>0</v>
      </c>
      <c r="C105" s="176">
        <v>0</v>
      </c>
      <c r="D105" s="177"/>
    </row>
    <row r="106" spans="1:4">
      <c r="A106" s="178" t="s">
        <v>1341</v>
      </c>
      <c r="B106" s="176">
        <v>0</v>
      </c>
      <c r="C106" s="176">
        <v>0</v>
      </c>
      <c r="D106" s="177"/>
    </row>
    <row r="107" spans="1:4">
      <c r="A107" s="178" t="s">
        <v>1342</v>
      </c>
      <c r="B107" s="176">
        <v>0</v>
      </c>
      <c r="C107" s="176">
        <v>0</v>
      </c>
      <c r="D107" s="177"/>
    </row>
    <row r="108" spans="1:4">
      <c r="A108" s="178" t="s">
        <v>1343</v>
      </c>
      <c r="B108" s="176">
        <v>0</v>
      </c>
      <c r="C108" s="176">
        <v>0</v>
      </c>
      <c r="D108" s="177"/>
    </row>
    <row r="109" spans="1:4">
      <c r="A109" s="178" t="s">
        <v>1344</v>
      </c>
      <c r="B109" s="176">
        <v>0</v>
      </c>
      <c r="C109" s="176">
        <v>0</v>
      </c>
      <c r="D109" s="177"/>
    </row>
    <row r="110" spans="1:4">
      <c r="A110" s="175" t="s">
        <v>87</v>
      </c>
      <c r="B110" s="176">
        <f>SUM(B111,B116,B121,B126,B129)</f>
        <v>0</v>
      </c>
      <c r="C110" s="176">
        <f>SUM(C111,C116,C121,C126,C129)</f>
        <v>0</v>
      </c>
      <c r="D110" s="177"/>
    </row>
    <row r="111" spans="1:4">
      <c r="A111" s="175" t="s">
        <v>1345</v>
      </c>
      <c r="B111" s="176">
        <f>SUM(B112:B115)</f>
        <v>0</v>
      </c>
      <c r="C111" s="176">
        <f>SUM(C112:C115)</f>
        <v>0</v>
      </c>
      <c r="D111" s="177"/>
    </row>
    <row r="112" spans="1:4">
      <c r="A112" s="178" t="s">
        <v>1279</v>
      </c>
      <c r="B112" s="176">
        <v>0</v>
      </c>
      <c r="C112" s="176">
        <v>0</v>
      </c>
      <c r="D112" s="177"/>
    </row>
    <row r="113" spans="1:4">
      <c r="A113" s="178" t="s">
        <v>1346</v>
      </c>
      <c r="B113" s="176">
        <v>0</v>
      </c>
      <c r="C113" s="176">
        <v>0</v>
      </c>
      <c r="D113" s="177"/>
    </row>
    <row r="114" spans="1:4">
      <c r="A114" s="178" t="s">
        <v>1347</v>
      </c>
      <c r="B114" s="176">
        <v>0</v>
      </c>
      <c r="C114" s="176">
        <v>0</v>
      </c>
      <c r="D114" s="177"/>
    </row>
    <row r="115" spans="1:4">
      <c r="A115" s="178" t="s">
        <v>1348</v>
      </c>
      <c r="B115" s="176">
        <v>0</v>
      </c>
      <c r="C115" s="176">
        <v>0</v>
      </c>
      <c r="D115" s="177"/>
    </row>
    <row r="116" spans="1:4">
      <c r="A116" s="175" t="s">
        <v>1349</v>
      </c>
      <c r="B116" s="176">
        <f>SUM(B117:B120)</f>
        <v>0</v>
      </c>
      <c r="C116" s="176">
        <f>SUM(C117:C120)</f>
        <v>0</v>
      </c>
      <c r="D116" s="177"/>
    </row>
    <row r="117" spans="1:4">
      <c r="A117" s="178" t="s">
        <v>1279</v>
      </c>
      <c r="B117" s="176">
        <v>0</v>
      </c>
      <c r="C117" s="176">
        <v>0</v>
      </c>
      <c r="D117" s="177"/>
    </row>
    <row r="118" spans="1:4">
      <c r="A118" s="178" t="s">
        <v>1346</v>
      </c>
      <c r="B118" s="176">
        <v>0</v>
      </c>
      <c r="C118" s="176">
        <v>0</v>
      </c>
      <c r="D118" s="177"/>
    </row>
    <row r="119" spans="1:4">
      <c r="A119" s="178" t="s">
        <v>1350</v>
      </c>
      <c r="B119" s="176">
        <v>0</v>
      </c>
      <c r="C119" s="176">
        <v>0</v>
      </c>
      <c r="D119" s="177"/>
    </row>
    <row r="120" spans="1:4">
      <c r="A120" s="178" t="s">
        <v>1351</v>
      </c>
      <c r="B120" s="176">
        <v>0</v>
      </c>
      <c r="C120" s="176">
        <v>0</v>
      </c>
      <c r="D120" s="177"/>
    </row>
    <row r="121" spans="1:4">
      <c r="A121" s="175" t="s">
        <v>1352</v>
      </c>
      <c r="B121" s="176">
        <f>SUM(B122:B125)</f>
        <v>0</v>
      </c>
      <c r="C121" s="176">
        <f>SUM(C122:C125)</f>
        <v>0</v>
      </c>
      <c r="D121" s="177"/>
    </row>
    <row r="122" spans="1:4">
      <c r="A122" s="178" t="s">
        <v>799</v>
      </c>
      <c r="B122" s="176">
        <v>0</v>
      </c>
      <c r="C122" s="176">
        <v>0</v>
      </c>
      <c r="D122" s="177"/>
    </row>
    <row r="123" spans="1:4">
      <c r="A123" s="178" t="s">
        <v>1353</v>
      </c>
      <c r="B123" s="176">
        <v>0</v>
      </c>
      <c r="C123" s="176">
        <v>0</v>
      </c>
      <c r="D123" s="177"/>
    </row>
    <row r="124" spans="1:4">
      <c r="A124" s="178" t="s">
        <v>1354</v>
      </c>
      <c r="B124" s="176">
        <v>0</v>
      </c>
      <c r="C124" s="176">
        <v>0</v>
      </c>
      <c r="D124" s="177"/>
    </row>
    <row r="125" spans="1:4">
      <c r="A125" s="178" t="s">
        <v>1355</v>
      </c>
      <c r="B125" s="176">
        <v>0</v>
      </c>
      <c r="C125" s="176">
        <v>0</v>
      </c>
      <c r="D125" s="177"/>
    </row>
    <row r="126" spans="1:4">
      <c r="A126" s="175" t="s">
        <v>1356</v>
      </c>
      <c r="B126" s="176">
        <f>SUM(B127:B128)</f>
        <v>0</v>
      </c>
      <c r="C126" s="176">
        <f>SUM(C127:C128)</f>
        <v>0</v>
      </c>
      <c r="D126" s="177"/>
    </row>
    <row r="127" spans="1:4">
      <c r="A127" s="178" t="s">
        <v>1357</v>
      </c>
      <c r="B127" s="176">
        <v>0</v>
      </c>
      <c r="C127" s="176">
        <v>0</v>
      </c>
      <c r="D127" s="177"/>
    </row>
    <row r="128" spans="1:4">
      <c r="A128" s="178" t="s">
        <v>1358</v>
      </c>
      <c r="B128" s="176">
        <v>0</v>
      </c>
      <c r="C128" s="176">
        <v>0</v>
      </c>
      <c r="D128" s="177"/>
    </row>
    <row r="129" spans="1:4">
      <c r="A129" s="175" t="s">
        <v>1359</v>
      </c>
      <c r="B129" s="176">
        <f>SUM(B130:B133)</f>
        <v>0</v>
      </c>
      <c r="C129" s="176">
        <f>SUM(C130:C133)</f>
        <v>0</v>
      </c>
      <c r="D129" s="177"/>
    </row>
    <row r="130" spans="1:4">
      <c r="A130" s="178" t="s">
        <v>1360</v>
      </c>
      <c r="B130" s="176">
        <v>0</v>
      </c>
      <c r="C130" s="176">
        <v>0</v>
      </c>
      <c r="D130" s="177"/>
    </row>
    <row r="131" spans="1:4">
      <c r="A131" s="178" t="s">
        <v>1361</v>
      </c>
      <c r="B131" s="176">
        <v>0</v>
      </c>
      <c r="C131" s="176">
        <v>0</v>
      </c>
      <c r="D131" s="177"/>
    </row>
    <row r="132" spans="1:4">
      <c r="A132" s="178" t="s">
        <v>1362</v>
      </c>
      <c r="B132" s="176">
        <v>0</v>
      </c>
      <c r="C132" s="176">
        <v>0</v>
      </c>
      <c r="D132" s="177"/>
    </row>
    <row r="133" spans="1:4">
      <c r="A133" s="178" t="s">
        <v>1363</v>
      </c>
      <c r="B133" s="176">
        <v>0</v>
      </c>
      <c r="C133" s="176">
        <v>0</v>
      </c>
      <c r="D133" s="177"/>
    </row>
    <row r="134" spans="1:4">
      <c r="A134" s="175" t="s">
        <v>88</v>
      </c>
      <c r="B134" s="176">
        <f>SUM(B135,B140,B145,B154,B161,B171,B174,B177)</f>
        <v>0</v>
      </c>
      <c r="C134" s="176">
        <f>SUM(C135,C140,C145,C154,C161,C171,C174,C177)</f>
        <v>0</v>
      </c>
      <c r="D134" s="177"/>
    </row>
    <row r="135" spans="1:4">
      <c r="A135" s="175" t="s">
        <v>1364</v>
      </c>
      <c r="B135" s="176">
        <f>SUM(B136:B139)</f>
        <v>0</v>
      </c>
      <c r="C135" s="176">
        <f>SUM(C136:C139)</f>
        <v>0</v>
      </c>
      <c r="D135" s="177"/>
    </row>
    <row r="136" spans="1:4">
      <c r="A136" s="178" t="s">
        <v>829</v>
      </c>
      <c r="B136" s="176">
        <v>0</v>
      </c>
      <c r="C136" s="176">
        <v>0</v>
      </c>
      <c r="D136" s="177"/>
    </row>
    <row r="137" spans="1:4">
      <c r="A137" s="178" t="s">
        <v>830</v>
      </c>
      <c r="B137" s="176">
        <v>0</v>
      </c>
      <c r="C137" s="176">
        <v>0</v>
      </c>
      <c r="D137" s="177"/>
    </row>
    <row r="138" spans="1:4">
      <c r="A138" s="178" t="s">
        <v>1365</v>
      </c>
      <c r="B138" s="176">
        <v>0</v>
      </c>
      <c r="C138" s="176">
        <v>0</v>
      </c>
      <c r="D138" s="177"/>
    </row>
    <row r="139" spans="1:4">
      <c r="A139" s="178" t="s">
        <v>1366</v>
      </c>
      <c r="B139" s="176">
        <v>0</v>
      </c>
      <c r="C139" s="176">
        <v>0</v>
      </c>
      <c r="D139" s="177"/>
    </row>
    <row r="140" spans="1:4">
      <c r="A140" s="175" t="s">
        <v>1367</v>
      </c>
      <c r="B140" s="176">
        <f>SUM(B141:B144)</f>
        <v>0</v>
      </c>
      <c r="C140" s="176">
        <f>SUM(C141:C144)</f>
        <v>0</v>
      </c>
      <c r="D140" s="177"/>
    </row>
    <row r="141" spans="1:4">
      <c r="A141" s="178" t="s">
        <v>1365</v>
      </c>
      <c r="B141" s="176">
        <v>0</v>
      </c>
      <c r="C141" s="176">
        <v>0</v>
      </c>
      <c r="D141" s="177"/>
    </row>
    <row r="142" spans="1:4">
      <c r="A142" s="178" t="s">
        <v>1368</v>
      </c>
      <c r="B142" s="176">
        <v>0</v>
      </c>
      <c r="C142" s="176">
        <v>0</v>
      </c>
      <c r="D142" s="177"/>
    </row>
    <row r="143" spans="1:4">
      <c r="A143" s="178" t="s">
        <v>1369</v>
      </c>
      <c r="B143" s="176">
        <v>0</v>
      </c>
      <c r="C143" s="176">
        <v>0</v>
      </c>
      <c r="D143" s="177"/>
    </row>
    <row r="144" spans="1:4">
      <c r="A144" s="178" t="s">
        <v>1370</v>
      </c>
      <c r="B144" s="176">
        <v>0</v>
      </c>
      <c r="C144" s="176">
        <v>0</v>
      </c>
      <c r="D144" s="177"/>
    </row>
    <row r="145" spans="1:4">
      <c r="A145" s="175" t="s">
        <v>1371</v>
      </c>
      <c r="B145" s="176">
        <f>SUM(B146:B153)</f>
        <v>0</v>
      </c>
      <c r="C145" s="176">
        <f>SUM(C146:C153)</f>
        <v>0</v>
      </c>
      <c r="D145" s="177"/>
    </row>
    <row r="146" spans="1:4">
      <c r="A146" s="178" t="s">
        <v>1372</v>
      </c>
      <c r="B146" s="176">
        <v>0</v>
      </c>
      <c r="C146" s="176">
        <v>0</v>
      </c>
      <c r="D146" s="177"/>
    </row>
    <row r="147" spans="1:4">
      <c r="A147" s="178" t="s">
        <v>1373</v>
      </c>
      <c r="B147" s="176">
        <v>0</v>
      </c>
      <c r="C147" s="176">
        <v>0</v>
      </c>
      <c r="D147" s="177"/>
    </row>
    <row r="148" spans="1:4">
      <c r="A148" s="178" t="s">
        <v>1374</v>
      </c>
      <c r="B148" s="176">
        <v>0</v>
      </c>
      <c r="C148" s="176">
        <v>0</v>
      </c>
      <c r="D148" s="177"/>
    </row>
    <row r="149" spans="1:4">
      <c r="A149" s="178" t="s">
        <v>1375</v>
      </c>
      <c r="B149" s="176">
        <v>0</v>
      </c>
      <c r="C149" s="176">
        <v>0</v>
      </c>
      <c r="D149" s="177"/>
    </row>
    <row r="150" spans="1:4">
      <c r="A150" s="178" t="s">
        <v>1376</v>
      </c>
      <c r="B150" s="176">
        <v>0</v>
      </c>
      <c r="C150" s="176">
        <v>0</v>
      </c>
      <c r="D150" s="177"/>
    </row>
    <row r="151" spans="1:4">
      <c r="A151" s="178" t="s">
        <v>1377</v>
      </c>
      <c r="B151" s="176">
        <v>0</v>
      </c>
      <c r="C151" s="176">
        <v>0</v>
      </c>
      <c r="D151" s="177"/>
    </row>
    <row r="152" spans="1:4">
      <c r="A152" s="178" t="s">
        <v>1378</v>
      </c>
      <c r="B152" s="176">
        <v>0</v>
      </c>
      <c r="C152" s="176">
        <v>0</v>
      </c>
      <c r="D152" s="177"/>
    </row>
    <row r="153" spans="1:4">
      <c r="A153" s="178" t="s">
        <v>1379</v>
      </c>
      <c r="B153" s="176">
        <v>0</v>
      </c>
      <c r="C153" s="176">
        <v>0</v>
      </c>
      <c r="D153" s="177"/>
    </row>
    <row r="154" spans="1:4">
      <c r="A154" s="175" t="s">
        <v>1380</v>
      </c>
      <c r="B154" s="176">
        <f>SUM(B155:B160)</f>
        <v>0</v>
      </c>
      <c r="C154" s="176">
        <f>SUM(C155:C160)</f>
        <v>0</v>
      </c>
      <c r="D154" s="177"/>
    </row>
    <row r="155" spans="1:4">
      <c r="A155" s="178" t="s">
        <v>1381</v>
      </c>
      <c r="B155" s="176">
        <v>0</v>
      </c>
      <c r="C155" s="176">
        <v>0</v>
      </c>
      <c r="D155" s="177"/>
    </row>
    <row r="156" spans="1:4">
      <c r="A156" s="178" t="s">
        <v>1382</v>
      </c>
      <c r="B156" s="176">
        <v>0</v>
      </c>
      <c r="C156" s="176">
        <v>0</v>
      </c>
      <c r="D156" s="177"/>
    </row>
    <row r="157" spans="1:4">
      <c r="A157" s="178" t="s">
        <v>1383</v>
      </c>
      <c r="B157" s="176">
        <v>0</v>
      </c>
      <c r="C157" s="176">
        <v>0</v>
      </c>
      <c r="D157" s="177"/>
    </row>
    <row r="158" spans="1:4">
      <c r="A158" s="178" t="s">
        <v>1384</v>
      </c>
      <c r="B158" s="176">
        <v>0</v>
      </c>
      <c r="C158" s="176">
        <v>0</v>
      </c>
      <c r="D158" s="177"/>
    </row>
    <row r="159" spans="1:4">
      <c r="A159" s="178" t="s">
        <v>1385</v>
      </c>
      <c r="B159" s="176">
        <v>0</v>
      </c>
      <c r="C159" s="176">
        <v>0</v>
      </c>
      <c r="D159" s="177"/>
    </row>
    <row r="160" spans="1:4">
      <c r="A160" s="178" t="s">
        <v>1386</v>
      </c>
      <c r="B160" s="176">
        <v>0</v>
      </c>
      <c r="C160" s="176">
        <v>0</v>
      </c>
      <c r="D160" s="177"/>
    </row>
    <row r="161" spans="1:4">
      <c r="A161" s="175" t="s">
        <v>1387</v>
      </c>
      <c r="B161" s="176">
        <f>SUM(B162:B170)</f>
        <v>0</v>
      </c>
      <c r="C161" s="176">
        <f>SUM(C162:C170)</f>
        <v>0</v>
      </c>
      <c r="D161" s="177"/>
    </row>
    <row r="162" spans="1:4">
      <c r="A162" s="178" t="s">
        <v>1388</v>
      </c>
      <c r="B162" s="176">
        <v>0</v>
      </c>
      <c r="C162" s="176">
        <v>0</v>
      </c>
      <c r="D162" s="177"/>
    </row>
    <row r="163" spans="1:4">
      <c r="A163" s="178" t="s">
        <v>856</v>
      </c>
      <c r="B163" s="176">
        <v>0</v>
      </c>
      <c r="C163" s="176">
        <v>0</v>
      </c>
      <c r="D163" s="177"/>
    </row>
    <row r="164" spans="1:4">
      <c r="A164" s="178" t="s">
        <v>1389</v>
      </c>
      <c r="B164" s="176">
        <v>0</v>
      </c>
      <c r="C164" s="176">
        <v>0</v>
      </c>
      <c r="D164" s="177"/>
    </row>
    <row r="165" spans="1:4">
      <c r="A165" s="178" t="s">
        <v>1390</v>
      </c>
      <c r="B165" s="176">
        <v>0</v>
      </c>
      <c r="C165" s="176">
        <v>0</v>
      </c>
      <c r="D165" s="177"/>
    </row>
    <row r="166" spans="1:4">
      <c r="A166" s="178" t="s">
        <v>1391</v>
      </c>
      <c r="B166" s="176">
        <v>0</v>
      </c>
      <c r="C166" s="176">
        <v>0</v>
      </c>
      <c r="D166" s="177"/>
    </row>
    <row r="167" spans="1:4">
      <c r="A167" s="178" t="s">
        <v>1392</v>
      </c>
      <c r="B167" s="176">
        <v>0</v>
      </c>
      <c r="C167" s="176">
        <v>0</v>
      </c>
      <c r="D167" s="177"/>
    </row>
    <row r="168" spans="1:4">
      <c r="A168" s="178" t="s">
        <v>1393</v>
      </c>
      <c r="B168" s="176">
        <v>0</v>
      </c>
      <c r="C168" s="176">
        <v>0</v>
      </c>
      <c r="D168" s="177"/>
    </row>
    <row r="169" spans="1:4">
      <c r="A169" s="178" t="s">
        <v>1394</v>
      </c>
      <c r="B169" s="176">
        <v>0</v>
      </c>
      <c r="C169" s="176">
        <v>0</v>
      </c>
      <c r="D169" s="177"/>
    </row>
    <row r="170" spans="1:4">
      <c r="A170" s="178" t="s">
        <v>1395</v>
      </c>
      <c r="B170" s="176">
        <v>0</v>
      </c>
      <c r="C170" s="176">
        <v>0</v>
      </c>
      <c r="D170" s="177"/>
    </row>
    <row r="171" spans="1:4">
      <c r="A171" s="175" t="s">
        <v>1396</v>
      </c>
      <c r="B171" s="176">
        <f>SUM(B172:B173)</f>
        <v>0</v>
      </c>
      <c r="C171" s="176">
        <f>SUM(C172:C173)</f>
        <v>0</v>
      </c>
      <c r="D171" s="177"/>
    </row>
    <row r="172" spans="1:4">
      <c r="A172" s="178" t="s">
        <v>1397</v>
      </c>
      <c r="B172" s="176">
        <v>0</v>
      </c>
      <c r="C172" s="176">
        <v>0</v>
      </c>
      <c r="D172" s="177"/>
    </row>
    <row r="173" spans="1:4">
      <c r="A173" s="178" t="s">
        <v>1398</v>
      </c>
      <c r="B173" s="176">
        <v>0</v>
      </c>
      <c r="C173" s="176">
        <v>0</v>
      </c>
      <c r="D173" s="177"/>
    </row>
    <row r="174" spans="1:4">
      <c r="A174" s="175" t="s">
        <v>1399</v>
      </c>
      <c r="B174" s="176">
        <f>SUM(B175:B176)</f>
        <v>0</v>
      </c>
      <c r="C174" s="176">
        <f>SUM(C175:C176)</f>
        <v>0</v>
      </c>
      <c r="D174" s="177"/>
    </row>
    <row r="175" spans="1:4">
      <c r="A175" s="178" t="s">
        <v>1397</v>
      </c>
      <c r="B175" s="176">
        <v>0</v>
      </c>
      <c r="C175" s="176">
        <v>0</v>
      </c>
      <c r="D175" s="177"/>
    </row>
    <row r="176" spans="1:4">
      <c r="A176" s="178" t="s">
        <v>1400</v>
      </c>
      <c r="B176" s="176">
        <v>0</v>
      </c>
      <c r="C176" s="176">
        <v>0</v>
      </c>
      <c r="D176" s="177"/>
    </row>
    <row r="177" spans="1:4">
      <c r="A177" s="175" t="s">
        <v>1401</v>
      </c>
      <c r="B177" s="176">
        <v>0</v>
      </c>
      <c r="C177" s="176">
        <v>0</v>
      </c>
      <c r="D177" s="177"/>
    </row>
    <row r="178" spans="1:4">
      <c r="A178" s="175" t="s">
        <v>89</v>
      </c>
      <c r="B178" s="176">
        <f>B179</f>
        <v>0</v>
      </c>
      <c r="C178" s="176">
        <f>C179</f>
        <v>0</v>
      </c>
      <c r="D178" s="177"/>
    </row>
    <row r="179" spans="1:4">
      <c r="A179" s="175" t="s">
        <v>1402</v>
      </c>
      <c r="B179" s="176">
        <f>SUM(B180:B182)</f>
        <v>0</v>
      </c>
      <c r="C179" s="176">
        <f>SUM(C180:C182)</f>
        <v>0</v>
      </c>
      <c r="D179" s="177"/>
    </row>
    <row r="180" spans="1:4">
      <c r="A180" s="178" t="s">
        <v>1403</v>
      </c>
      <c r="B180" s="176">
        <v>0</v>
      </c>
      <c r="C180" s="176">
        <v>0</v>
      </c>
      <c r="D180" s="177"/>
    </row>
    <row r="181" spans="1:4">
      <c r="A181" s="178" t="s">
        <v>1404</v>
      </c>
      <c r="B181" s="176">
        <v>0</v>
      </c>
      <c r="C181" s="176">
        <v>0</v>
      </c>
      <c r="D181" s="177"/>
    </row>
    <row r="182" spans="1:4">
      <c r="A182" s="178" t="s">
        <v>1405</v>
      </c>
      <c r="B182" s="176">
        <v>0</v>
      </c>
      <c r="C182" s="176">
        <v>0</v>
      </c>
      <c r="D182" s="177"/>
    </row>
    <row r="183" spans="1:4">
      <c r="A183" s="175" t="s">
        <v>91</v>
      </c>
      <c r="B183" s="176">
        <f>B184</f>
        <v>0</v>
      </c>
      <c r="C183" s="176">
        <f>C184</f>
        <v>0</v>
      </c>
      <c r="D183" s="177"/>
    </row>
    <row r="184" spans="1:4">
      <c r="A184" s="175" t="s">
        <v>947</v>
      </c>
      <c r="B184" s="176">
        <f>SUM(B185:B186)</f>
        <v>0</v>
      </c>
      <c r="C184" s="176">
        <f>SUM(C185:C186)</f>
        <v>0</v>
      </c>
      <c r="D184" s="177"/>
    </row>
    <row r="185" spans="1:4">
      <c r="A185" s="178" t="s">
        <v>1406</v>
      </c>
      <c r="B185" s="176">
        <v>0</v>
      </c>
      <c r="C185" s="176">
        <v>0</v>
      </c>
      <c r="D185" s="177"/>
    </row>
    <row r="186" spans="1:4">
      <c r="A186" s="178" t="s">
        <v>1407</v>
      </c>
      <c r="B186" s="176">
        <v>0</v>
      </c>
      <c r="C186" s="176">
        <v>0</v>
      </c>
      <c r="D186" s="177"/>
    </row>
    <row r="187" spans="1:4">
      <c r="A187" s="175" t="s">
        <v>98</v>
      </c>
      <c r="B187" s="176">
        <f>SUM(B188,B192,B201:B202)</f>
        <v>29653</v>
      </c>
      <c r="C187" s="176">
        <f>SUM(C188,C192,C201:C202)</f>
        <v>28247</v>
      </c>
      <c r="D187" s="177">
        <f t="shared" ref="D187:D190" si="0">C187/B187</f>
        <v>0.952584898661181</v>
      </c>
    </row>
    <row r="188" spans="1:4">
      <c r="A188" s="175" t="s">
        <v>1408</v>
      </c>
      <c r="B188" s="176">
        <f>SUM(B189:B191)</f>
        <v>27898</v>
      </c>
      <c r="C188" s="176">
        <f>SUM(C189:C191)</f>
        <v>26579</v>
      </c>
      <c r="D188" s="177">
        <f t="shared" si="0"/>
        <v>0.952720625134418</v>
      </c>
    </row>
    <row r="189" spans="1:4">
      <c r="A189" s="178" t="s">
        <v>1409</v>
      </c>
      <c r="B189" s="176">
        <v>2</v>
      </c>
      <c r="C189" s="176">
        <v>2</v>
      </c>
      <c r="D189" s="177">
        <f t="shared" si="0"/>
        <v>1</v>
      </c>
    </row>
    <row r="190" spans="1:4">
      <c r="A190" s="178" t="s">
        <v>1410</v>
      </c>
      <c r="B190" s="176">
        <v>27896</v>
      </c>
      <c r="C190" s="176">
        <v>26577</v>
      </c>
      <c r="D190" s="177">
        <f t="shared" si="0"/>
        <v>0.952717235445942</v>
      </c>
    </row>
    <row r="191" spans="1:4">
      <c r="A191" s="178" t="s">
        <v>1411</v>
      </c>
      <c r="B191" s="176">
        <v>0</v>
      </c>
      <c r="C191" s="176">
        <v>0</v>
      </c>
      <c r="D191" s="177"/>
    </row>
    <row r="192" spans="1:4">
      <c r="A192" s="175" t="s">
        <v>1412</v>
      </c>
      <c r="B192" s="176">
        <f>SUM(B193:B200)</f>
        <v>0</v>
      </c>
      <c r="C192" s="176">
        <f>SUM(C193:C200)</f>
        <v>0</v>
      </c>
      <c r="D192" s="177"/>
    </row>
    <row r="193" spans="1:4">
      <c r="A193" s="178" t="s">
        <v>1413</v>
      </c>
      <c r="B193" s="176">
        <v>0</v>
      </c>
      <c r="C193" s="176">
        <v>0</v>
      </c>
      <c r="D193" s="177"/>
    </row>
    <row r="194" spans="1:4">
      <c r="A194" s="178" t="s">
        <v>1414</v>
      </c>
      <c r="B194" s="176">
        <v>0</v>
      </c>
      <c r="C194" s="176">
        <v>0</v>
      </c>
      <c r="D194" s="177"/>
    </row>
    <row r="195" spans="1:4">
      <c r="A195" s="178" t="s">
        <v>1415</v>
      </c>
      <c r="B195" s="176">
        <v>0</v>
      </c>
      <c r="C195" s="176">
        <v>0</v>
      </c>
      <c r="D195" s="177"/>
    </row>
    <row r="196" spans="1:4">
      <c r="A196" s="178" t="s">
        <v>1416</v>
      </c>
      <c r="B196" s="176">
        <v>0</v>
      </c>
      <c r="C196" s="176">
        <v>0</v>
      </c>
      <c r="D196" s="177"/>
    </row>
    <row r="197" spans="1:4">
      <c r="A197" s="178" t="s">
        <v>1417</v>
      </c>
      <c r="B197" s="176">
        <v>0</v>
      </c>
      <c r="C197" s="176">
        <v>0</v>
      </c>
      <c r="D197" s="177"/>
    </row>
    <row r="198" spans="1:4">
      <c r="A198" s="178" t="s">
        <v>1418</v>
      </c>
      <c r="B198" s="176">
        <v>0</v>
      </c>
      <c r="C198" s="176">
        <v>0</v>
      </c>
      <c r="D198" s="177"/>
    </row>
    <row r="199" spans="1:4">
      <c r="A199" s="178" t="s">
        <v>1419</v>
      </c>
      <c r="B199" s="176">
        <v>0</v>
      </c>
      <c r="C199" s="176">
        <v>0</v>
      </c>
      <c r="D199" s="177"/>
    </row>
    <row r="200" spans="1:4">
      <c r="A200" s="178" t="s">
        <v>1420</v>
      </c>
      <c r="B200" s="176">
        <v>0</v>
      </c>
      <c r="C200" s="176">
        <v>0</v>
      </c>
      <c r="D200" s="177"/>
    </row>
    <row r="201" spans="1:4">
      <c r="A201" s="175" t="s">
        <v>1421</v>
      </c>
      <c r="B201" s="176">
        <v>0</v>
      </c>
      <c r="C201" s="176">
        <v>0</v>
      </c>
      <c r="D201" s="177"/>
    </row>
    <row r="202" spans="1:4">
      <c r="A202" s="175" t="s">
        <v>1422</v>
      </c>
      <c r="B202" s="176">
        <f>SUM(B203:B213)</f>
        <v>1755</v>
      </c>
      <c r="C202" s="176">
        <f>SUM(C203:C213)</f>
        <v>1668</v>
      </c>
      <c r="D202" s="177">
        <f t="shared" ref="D202:D205" si="1">C202/B202</f>
        <v>0.95042735042735</v>
      </c>
    </row>
    <row r="203" spans="1:4">
      <c r="A203" s="178" t="s">
        <v>1423</v>
      </c>
      <c r="B203" s="176">
        <v>0</v>
      </c>
      <c r="C203" s="176">
        <v>0</v>
      </c>
      <c r="D203" s="177"/>
    </row>
    <row r="204" spans="1:4">
      <c r="A204" s="178" t="s">
        <v>1424</v>
      </c>
      <c r="B204" s="176">
        <v>1003</v>
      </c>
      <c r="C204" s="176">
        <v>949</v>
      </c>
      <c r="D204" s="177">
        <f t="shared" si="1"/>
        <v>0.946161515453639</v>
      </c>
    </row>
    <row r="205" spans="1:4">
      <c r="A205" s="178" t="s">
        <v>1425</v>
      </c>
      <c r="B205" s="176">
        <v>475</v>
      </c>
      <c r="C205" s="176">
        <v>448</v>
      </c>
      <c r="D205" s="177">
        <f t="shared" si="1"/>
        <v>0.943157894736842</v>
      </c>
    </row>
    <row r="206" spans="1:4">
      <c r="A206" s="178" t="s">
        <v>1426</v>
      </c>
      <c r="B206" s="176">
        <v>0</v>
      </c>
      <c r="C206" s="176">
        <v>0</v>
      </c>
      <c r="D206" s="177"/>
    </row>
    <row r="207" spans="1:4">
      <c r="A207" s="178" t="s">
        <v>1427</v>
      </c>
      <c r="B207" s="176">
        <v>0</v>
      </c>
      <c r="C207" s="176">
        <v>0</v>
      </c>
      <c r="D207" s="177"/>
    </row>
    <row r="208" spans="1:4">
      <c r="A208" s="178" t="s">
        <v>1428</v>
      </c>
      <c r="B208" s="176">
        <v>61</v>
      </c>
      <c r="C208" s="176">
        <v>57</v>
      </c>
      <c r="D208" s="177">
        <f>C208/B208</f>
        <v>0.934426229508197</v>
      </c>
    </row>
    <row r="209" spans="1:4">
      <c r="A209" s="178" t="s">
        <v>1429</v>
      </c>
      <c r="B209" s="176">
        <v>0</v>
      </c>
      <c r="C209" s="176">
        <v>0</v>
      </c>
      <c r="D209" s="177"/>
    </row>
    <row r="210" spans="1:4">
      <c r="A210" s="178" t="s">
        <v>1430</v>
      </c>
      <c r="B210" s="176">
        <v>0</v>
      </c>
      <c r="C210" s="176">
        <v>0</v>
      </c>
      <c r="D210" s="177"/>
    </row>
    <row r="211" spans="1:4">
      <c r="A211" s="178" t="s">
        <v>1431</v>
      </c>
      <c r="B211" s="176">
        <v>0</v>
      </c>
      <c r="C211" s="176">
        <v>0</v>
      </c>
      <c r="D211" s="177"/>
    </row>
    <row r="212" spans="1:4">
      <c r="A212" s="178" t="s">
        <v>1432</v>
      </c>
      <c r="B212" s="176">
        <v>0</v>
      </c>
      <c r="C212" s="176">
        <v>0</v>
      </c>
      <c r="D212" s="177"/>
    </row>
    <row r="213" spans="1:4">
      <c r="A213" s="178" t="s">
        <v>1433</v>
      </c>
      <c r="B213" s="176">
        <v>216</v>
      </c>
      <c r="C213" s="176">
        <v>214</v>
      </c>
      <c r="D213" s="177"/>
    </row>
    <row r="214" spans="1:4">
      <c r="A214" s="175" t="s">
        <v>99</v>
      </c>
      <c r="B214" s="176">
        <f>B215</f>
        <v>7942</v>
      </c>
      <c r="C214" s="176">
        <f>C215</f>
        <v>7942</v>
      </c>
      <c r="D214" s="177">
        <f t="shared" ref="D214:D218" si="2">C214/B214</f>
        <v>1</v>
      </c>
    </row>
    <row r="215" spans="1:4">
      <c r="A215" s="175" t="s">
        <v>1434</v>
      </c>
      <c r="B215" s="176">
        <f>SUM(B216:B230)</f>
        <v>7942</v>
      </c>
      <c r="C215" s="176">
        <f>SUM(C216:C230)</f>
        <v>7942</v>
      </c>
      <c r="D215" s="177">
        <f t="shared" si="2"/>
        <v>1</v>
      </c>
    </row>
    <row r="216" spans="1:4">
      <c r="A216" s="178" t="s">
        <v>1435</v>
      </c>
      <c r="B216" s="176">
        <v>0</v>
      </c>
      <c r="C216" s="176">
        <v>0</v>
      </c>
      <c r="D216" s="177"/>
    </row>
    <row r="217" spans="1:4">
      <c r="A217" s="178" t="s">
        <v>1436</v>
      </c>
      <c r="B217" s="176">
        <v>0</v>
      </c>
      <c r="C217" s="176">
        <v>0</v>
      </c>
      <c r="D217" s="177"/>
    </row>
    <row r="218" spans="1:4">
      <c r="A218" s="178" t="s">
        <v>1437</v>
      </c>
      <c r="B218" s="176">
        <v>1239</v>
      </c>
      <c r="C218" s="176">
        <v>1239</v>
      </c>
      <c r="D218" s="177">
        <f t="shared" si="2"/>
        <v>1</v>
      </c>
    </row>
    <row r="219" spans="1:4">
      <c r="A219" s="178" t="s">
        <v>1438</v>
      </c>
      <c r="B219" s="176"/>
      <c r="C219" s="176">
        <v>0</v>
      </c>
      <c r="D219" s="177"/>
    </row>
    <row r="220" spans="1:4">
      <c r="A220" s="178" t="s">
        <v>1439</v>
      </c>
      <c r="B220" s="176"/>
      <c r="C220" s="176">
        <v>0</v>
      </c>
      <c r="D220" s="177"/>
    </row>
    <row r="221" spans="1:4">
      <c r="A221" s="178" t="s">
        <v>1440</v>
      </c>
      <c r="B221" s="176">
        <v>0</v>
      </c>
      <c r="C221" s="176">
        <v>0</v>
      </c>
      <c r="D221" s="177"/>
    </row>
    <row r="222" spans="1:4">
      <c r="A222" s="178" t="s">
        <v>1441</v>
      </c>
      <c r="B222" s="176">
        <v>0</v>
      </c>
      <c r="C222" s="176">
        <v>0</v>
      </c>
      <c r="D222" s="177"/>
    </row>
    <row r="223" spans="1:4">
      <c r="A223" s="178" t="s">
        <v>1442</v>
      </c>
      <c r="B223" s="176">
        <v>0</v>
      </c>
      <c r="C223" s="176">
        <v>0</v>
      </c>
      <c r="D223" s="177"/>
    </row>
    <row r="224" spans="1:4">
      <c r="A224" s="178" t="s">
        <v>1443</v>
      </c>
      <c r="B224" s="176">
        <v>0</v>
      </c>
      <c r="C224" s="176">
        <v>0</v>
      </c>
      <c r="D224" s="177"/>
    </row>
    <row r="225" spans="1:4">
      <c r="A225" s="178" t="s">
        <v>1444</v>
      </c>
      <c r="B225" s="176">
        <v>0</v>
      </c>
      <c r="C225" s="176">
        <v>0</v>
      </c>
      <c r="D225" s="177"/>
    </row>
    <row r="226" spans="1:4">
      <c r="A226" s="178" t="s">
        <v>1445</v>
      </c>
      <c r="B226" s="176">
        <v>0</v>
      </c>
      <c r="C226" s="176">
        <v>0</v>
      </c>
      <c r="D226" s="177"/>
    </row>
    <row r="227" spans="1:4">
      <c r="A227" s="178" t="s">
        <v>1446</v>
      </c>
      <c r="B227" s="176">
        <v>0</v>
      </c>
      <c r="C227" s="176">
        <v>0</v>
      </c>
      <c r="D227" s="177"/>
    </row>
    <row r="228" spans="1:4">
      <c r="A228" s="178" t="s">
        <v>1447</v>
      </c>
      <c r="B228" s="176">
        <v>753</v>
      </c>
      <c r="C228" s="176">
        <v>753</v>
      </c>
      <c r="D228" s="177">
        <f t="shared" ref="D228:D232" si="3">C228/B228</f>
        <v>1</v>
      </c>
    </row>
    <row r="229" spans="1:4">
      <c r="A229" s="178" t="s">
        <v>1448</v>
      </c>
      <c r="B229" s="176">
        <v>5950</v>
      </c>
      <c r="C229" s="176">
        <v>5950</v>
      </c>
      <c r="D229" s="177">
        <f t="shared" si="3"/>
        <v>1</v>
      </c>
    </row>
    <row r="230" spans="1:4">
      <c r="A230" s="178" t="s">
        <v>1449</v>
      </c>
      <c r="B230" s="176">
        <v>0</v>
      </c>
      <c r="C230" s="176"/>
      <c r="D230" s="177"/>
    </row>
    <row r="231" spans="1:4">
      <c r="A231" s="175" t="s">
        <v>100</v>
      </c>
      <c r="B231" s="176">
        <f>B232</f>
        <v>0</v>
      </c>
      <c r="C231" s="176">
        <f>C232</f>
        <v>61</v>
      </c>
      <c r="D231" s="177"/>
    </row>
    <row r="232" spans="1:4">
      <c r="A232" s="175" t="s">
        <v>1450</v>
      </c>
      <c r="B232" s="176">
        <f>SUM(B233:B247)</f>
        <v>0</v>
      </c>
      <c r="C232" s="176">
        <f>SUM(C233:C247)</f>
        <v>61</v>
      </c>
      <c r="D232" s="177"/>
    </row>
    <row r="233" spans="1:4">
      <c r="A233" s="178" t="s">
        <v>1451</v>
      </c>
      <c r="B233" s="176">
        <v>0</v>
      </c>
      <c r="C233" s="176">
        <v>0</v>
      </c>
      <c r="D233" s="177"/>
    </row>
    <row r="234" spans="1:4">
      <c r="A234" s="178" t="s">
        <v>1452</v>
      </c>
      <c r="B234" s="176">
        <v>0</v>
      </c>
      <c r="C234" s="176">
        <v>0</v>
      </c>
      <c r="D234" s="177"/>
    </row>
    <row r="235" spans="1:4">
      <c r="A235" s="178" t="s">
        <v>1453</v>
      </c>
      <c r="B235" s="176">
        <v>0</v>
      </c>
      <c r="C235" s="176">
        <v>24</v>
      </c>
      <c r="D235" s="177"/>
    </row>
    <row r="236" spans="1:4">
      <c r="A236" s="178" t="s">
        <v>1454</v>
      </c>
      <c r="B236" s="176">
        <v>0</v>
      </c>
      <c r="C236" s="176">
        <v>0</v>
      </c>
      <c r="D236" s="177"/>
    </row>
    <row r="237" spans="1:4">
      <c r="A237" s="178" t="s">
        <v>1455</v>
      </c>
      <c r="B237" s="176">
        <v>0</v>
      </c>
      <c r="C237" s="176">
        <v>0</v>
      </c>
      <c r="D237" s="177"/>
    </row>
    <row r="238" spans="1:4">
      <c r="A238" s="178" t="s">
        <v>1456</v>
      </c>
      <c r="B238" s="176">
        <v>0</v>
      </c>
      <c r="C238" s="176">
        <v>0</v>
      </c>
      <c r="D238" s="177"/>
    </row>
    <row r="239" spans="1:4">
      <c r="A239" s="178" t="s">
        <v>1457</v>
      </c>
      <c r="B239" s="176">
        <v>0</v>
      </c>
      <c r="C239" s="176">
        <v>0</v>
      </c>
      <c r="D239" s="177"/>
    </row>
    <row r="240" spans="1:4">
      <c r="A240" s="178" t="s">
        <v>1458</v>
      </c>
      <c r="B240" s="176">
        <v>0</v>
      </c>
      <c r="C240" s="176">
        <v>0</v>
      </c>
      <c r="D240" s="177"/>
    </row>
    <row r="241" spans="1:4">
      <c r="A241" s="178" t="s">
        <v>1459</v>
      </c>
      <c r="B241" s="176">
        <v>0</v>
      </c>
      <c r="C241" s="176">
        <v>0</v>
      </c>
      <c r="D241" s="177"/>
    </row>
    <row r="242" spans="1:4">
      <c r="A242" s="178" t="s">
        <v>1460</v>
      </c>
      <c r="B242" s="176">
        <v>0</v>
      </c>
      <c r="C242" s="176">
        <v>0</v>
      </c>
      <c r="D242" s="177"/>
    </row>
    <row r="243" spans="1:4">
      <c r="A243" s="178" t="s">
        <v>1461</v>
      </c>
      <c r="B243" s="176">
        <v>0</v>
      </c>
      <c r="C243" s="176">
        <v>0</v>
      </c>
      <c r="D243" s="177"/>
    </row>
    <row r="244" spans="1:4">
      <c r="A244" s="178" t="s">
        <v>1462</v>
      </c>
      <c r="B244" s="176">
        <v>0</v>
      </c>
      <c r="C244" s="176">
        <v>0</v>
      </c>
      <c r="D244" s="177"/>
    </row>
    <row r="245" spans="1:4">
      <c r="A245" s="178" t="s">
        <v>1463</v>
      </c>
      <c r="B245" s="173"/>
      <c r="C245" s="176"/>
      <c r="D245" s="177"/>
    </row>
    <row r="246" spans="1:4">
      <c r="A246" s="178" t="s">
        <v>1464</v>
      </c>
      <c r="B246" s="176"/>
      <c r="C246" s="176">
        <v>30</v>
      </c>
      <c r="D246" s="177"/>
    </row>
    <row r="247" spans="1:4">
      <c r="A247" s="178" t="s">
        <v>1465</v>
      </c>
      <c r="B247" s="176">
        <v>0</v>
      </c>
      <c r="C247" s="176">
        <v>7</v>
      </c>
      <c r="D247" s="177"/>
    </row>
    <row r="248" spans="1:4">
      <c r="A248" s="179" t="s">
        <v>1466</v>
      </c>
      <c r="B248" s="176">
        <f>SUM(B249,B262)</f>
        <v>0</v>
      </c>
      <c r="C248" s="176">
        <f>SUM(C249,C262)</f>
        <v>0</v>
      </c>
      <c r="D248" s="177"/>
    </row>
    <row r="249" spans="1:4">
      <c r="A249" s="179" t="s">
        <v>1128</v>
      </c>
      <c r="B249" s="176">
        <f>SUM(B250:B261)</f>
        <v>0</v>
      </c>
      <c r="C249" s="176">
        <f>SUM(C250:C261)</f>
        <v>0</v>
      </c>
      <c r="D249" s="177"/>
    </row>
    <row r="250" spans="1:4">
      <c r="A250" s="180" t="s">
        <v>1467</v>
      </c>
      <c r="B250" s="176">
        <v>0</v>
      </c>
      <c r="C250" s="176">
        <v>0</v>
      </c>
      <c r="D250" s="177"/>
    </row>
    <row r="251" spans="1:4">
      <c r="A251" s="180" t="s">
        <v>1468</v>
      </c>
      <c r="B251" s="176">
        <v>0</v>
      </c>
      <c r="C251" s="176">
        <v>0</v>
      </c>
      <c r="D251" s="177"/>
    </row>
    <row r="252" spans="1:4">
      <c r="A252" s="180" t="s">
        <v>1469</v>
      </c>
      <c r="B252" s="176">
        <v>0</v>
      </c>
      <c r="C252" s="176">
        <v>0</v>
      </c>
      <c r="D252" s="177"/>
    </row>
    <row r="253" spans="1:4">
      <c r="A253" s="180" t="s">
        <v>1470</v>
      </c>
      <c r="B253" s="176">
        <v>0</v>
      </c>
      <c r="C253" s="176">
        <v>0</v>
      </c>
      <c r="D253" s="177"/>
    </row>
    <row r="254" spans="1:4">
      <c r="A254" s="180" t="s">
        <v>1471</v>
      </c>
      <c r="B254" s="176">
        <v>0</v>
      </c>
      <c r="C254" s="176">
        <v>0</v>
      </c>
      <c r="D254" s="177"/>
    </row>
    <row r="255" spans="1:4">
      <c r="A255" s="180" t="s">
        <v>1472</v>
      </c>
      <c r="B255" s="176">
        <v>0</v>
      </c>
      <c r="C255" s="176">
        <v>0</v>
      </c>
      <c r="D255" s="177"/>
    </row>
    <row r="256" spans="1:4">
      <c r="A256" s="180" t="s">
        <v>1473</v>
      </c>
      <c r="B256" s="176">
        <v>0</v>
      </c>
      <c r="C256" s="176">
        <v>0</v>
      </c>
      <c r="D256" s="177"/>
    </row>
    <row r="257" spans="1:4">
      <c r="A257" s="180" t="s">
        <v>1474</v>
      </c>
      <c r="B257" s="176">
        <v>0</v>
      </c>
      <c r="C257" s="176">
        <v>0</v>
      </c>
      <c r="D257" s="177"/>
    </row>
    <row r="258" spans="1:4">
      <c r="A258" s="180" t="s">
        <v>1475</v>
      </c>
      <c r="B258" s="176">
        <v>0</v>
      </c>
      <c r="C258" s="176">
        <v>0</v>
      </c>
      <c r="D258" s="177"/>
    </row>
    <row r="259" spans="1:4">
      <c r="A259" s="180" t="s">
        <v>1476</v>
      </c>
      <c r="B259" s="176">
        <v>0</v>
      </c>
      <c r="C259" s="176">
        <v>0</v>
      </c>
      <c r="D259" s="177"/>
    </row>
    <row r="260" spans="1:4">
      <c r="A260" s="180" t="s">
        <v>1477</v>
      </c>
      <c r="B260" s="176">
        <v>0</v>
      </c>
      <c r="C260" s="176">
        <v>0</v>
      </c>
      <c r="D260" s="177"/>
    </row>
    <row r="261" spans="1:4">
      <c r="A261" s="180" t="s">
        <v>1478</v>
      </c>
      <c r="B261" s="176">
        <v>0</v>
      </c>
      <c r="C261" s="176">
        <v>0</v>
      </c>
      <c r="D261" s="177"/>
    </row>
    <row r="262" spans="1:4">
      <c r="A262" s="179" t="s">
        <v>1479</v>
      </c>
      <c r="B262" s="176">
        <f>SUM(B263:B268)</f>
        <v>0</v>
      </c>
      <c r="C262" s="176">
        <f>SUM(C263:C268)</f>
        <v>0</v>
      </c>
      <c r="D262" s="177"/>
    </row>
    <row r="263" spans="1:4">
      <c r="A263" s="180" t="s">
        <v>908</v>
      </c>
      <c r="B263" s="176">
        <v>0</v>
      </c>
      <c r="C263" s="176">
        <v>0</v>
      </c>
      <c r="D263" s="177"/>
    </row>
    <row r="264" spans="1:4">
      <c r="A264" s="180" t="s">
        <v>951</v>
      </c>
      <c r="B264" s="176">
        <v>0</v>
      </c>
      <c r="C264" s="176">
        <v>0</v>
      </c>
      <c r="D264" s="177"/>
    </row>
    <row r="265" spans="1:4">
      <c r="A265" s="180" t="s">
        <v>1480</v>
      </c>
      <c r="B265" s="176">
        <v>0</v>
      </c>
      <c r="C265" s="176">
        <v>0</v>
      </c>
      <c r="D265" s="177"/>
    </row>
    <row r="266" spans="1:4">
      <c r="A266" s="180" t="s">
        <v>1481</v>
      </c>
      <c r="B266" s="176">
        <v>0</v>
      </c>
      <c r="C266" s="176">
        <v>0</v>
      </c>
      <c r="D266" s="177"/>
    </row>
    <row r="267" spans="1:4">
      <c r="A267" s="180" t="s">
        <v>1482</v>
      </c>
      <c r="B267" s="176">
        <v>0</v>
      </c>
      <c r="C267" s="176">
        <v>0</v>
      </c>
      <c r="D267" s="177"/>
    </row>
    <row r="268" spans="1:4">
      <c r="A268" s="180" t="s">
        <v>1483</v>
      </c>
      <c r="B268" s="176">
        <v>0</v>
      </c>
      <c r="C268" s="176">
        <v>0</v>
      </c>
      <c r="D268" s="177"/>
    </row>
  </sheetData>
  <mergeCells count="1">
    <mergeCell ref="A1:D1"/>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showGridLines="0" workbookViewId="0">
      <selection activeCell="A1" sqref="A1:E1"/>
    </sheetView>
  </sheetViews>
  <sheetFormatPr defaultColWidth="8.7" defaultRowHeight="15.6" outlineLevelCol="5"/>
  <cols>
    <col min="1" max="1" width="40.1" style="57" customWidth="1"/>
    <col min="2" max="4" width="12.7" style="58" customWidth="1"/>
    <col min="5" max="6" width="12.7" style="57" customWidth="1"/>
    <col min="7" max="32" width="9" style="57" customWidth="1"/>
    <col min="33" max="16384" width="8.7" style="57"/>
  </cols>
  <sheetData>
    <row r="1" s="56" customFormat="1" ht="48" customHeight="1" spans="1:5">
      <c r="A1" s="59" t="s">
        <v>1484</v>
      </c>
      <c r="B1" s="59"/>
      <c r="C1" s="59"/>
      <c r="D1" s="59"/>
      <c r="E1" s="59"/>
    </row>
    <row r="2" s="23" customFormat="1" spans="1:6">
      <c r="A2" s="28"/>
      <c r="B2" s="60"/>
      <c r="C2" s="60"/>
      <c r="D2" s="60"/>
      <c r="F2" s="61" t="s">
        <v>37</v>
      </c>
    </row>
    <row r="3" s="24" customFormat="1" ht="20.1" customHeight="1" spans="1:6">
      <c r="A3" s="30" t="s">
        <v>38</v>
      </c>
      <c r="B3" s="159" t="s">
        <v>40</v>
      </c>
      <c r="C3" s="159" t="s">
        <v>41</v>
      </c>
      <c r="D3" s="160" t="s">
        <v>109</v>
      </c>
      <c r="E3" s="161" t="s">
        <v>74</v>
      </c>
      <c r="F3" s="30" t="s">
        <v>1174</v>
      </c>
    </row>
    <row r="4" s="24" customFormat="1" ht="20.1" customHeight="1" spans="1:6">
      <c r="A4" s="30"/>
      <c r="B4" s="159"/>
      <c r="C4" s="159"/>
      <c r="D4" s="160"/>
      <c r="E4" s="161"/>
      <c r="F4" s="30"/>
    </row>
    <row r="5" ht="35.1" customHeight="1" spans="1:6">
      <c r="A5" s="70" t="s">
        <v>1485</v>
      </c>
      <c r="B5" s="71"/>
      <c r="C5" s="71"/>
      <c r="D5" s="71"/>
      <c r="E5" s="72"/>
      <c r="F5" s="162"/>
    </row>
    <row r="6" ht="35.1" customHeight="1" spans="1:6">
      <c r="A6" s="70" t="s">
        <v>1191</v>
      </c>
      <c r="B6" s="71"/>
      <c r="C6" s="71"/>
      <c r="D6" s="71"/>
      <c r="E6" s="72"/>
      <c r="F6" s="162"/>
    </row>
    <row r="7" ht="35.1" customHeight="1" spans="1:6">
      <c r="A7" s="33" t="s">
        <v>1486</v>
      </c>
      <c r="B7" s="71"/>
      <c r="C7" s="71"/>
      <c r="D7" s="71"/>
      <c r="E7" s="72"/>
      <c r="F7" s="162"/>
    </row>
    <row r="8" ht="35.1" customHeight="1" spans="1:6">
      <c r="A8" s="75" t="s">
        <v>1487</v>
      </c>
      <c r="B8" s="71"/>
      <c r="C8" s="71"/>
      <c r="D8" s="71"/>
      <c r="E8" s="72"/>
      <c r="F8" s="162"/>
    </row>
    <row r="9" ht="35.1" customHeight="1" spans="1:6">
      <c r="A9" s="33" t="s">
        <v>1488</v>
      </c>
      <c r="B9" s="71"/>
      <c r="C9" s="71"/>
      <c r="D9" s="71"/>
      <c r="E9" s="72"/>
      <c r="F9" s="162"/>
    </row>
    <row r="10" ht="35.1" customHeight="1" spans="1:6">
      <c r="A10" s="75" t="s">
        <v>1489</v>
      </c>
      <c r="B10" s="71"/>
      <c r="C10" s="71"/>
      <c r="D10" s="71"/>
      <c r="E10" s="72"/>
      <c r="F10" s="162"/>
    </row>
    <row r="11" ht="35.1" customHeight="1" spans="1:6">
      <c r="A11" s="70" t="s">
        <v>1192</v>
      </c>
      <c r="B11" s="71"/>
      <c r="C11" s="71"/>
      <c r="D11" s="71"/>
      <c r="E11" s="72"/>
      <c r="F11" s="162"/>
    </row>
    <row r="12" ht="35.1" customHeight="1" spans="1:6">
      <c r="A12" s="75" t="s">
        <v>1489</v>
      </c>
      <c r="B12" s="71"/>
      <c r="C12" s="71"/>
      <c r="D12" s="71"/>
      <c r="E12" s="72"/>
      <c r="F12" s="162"/>
    </row>
    <row r="13" ht="35.1" customHeight="1" spans="1:6">
      <c r="A13" s="33" t="s">
        <v>1490</v>
      </c>
      <c r="B13" s="71"/>
      <c r="C13" s="71"/>
      <c r="D13" s="71"/>
      <c r="E13" s="72"/>
      <c r="F13" s="162"/>
    </row>
    <row r="14" ht="35.1" customHeight="1" spans="1:6">
      <c r="A14" s="75" t="s">
        <v>1489</v>
      </c>
      <c r="B14" s="71"/>
      <c r="C14" s="71"/>
      <c r="D14" s="71"/>
      <c r="E14" s="72"/>
      <c r="F14" s="162"/>
    </row>
    <row r="15" spans="1:1">
      <c r="A15" s="57" t="s">
        <v>1187</v>
      </c>
    </row>
  </sheetData>
  <mergeCells count="7">
    <mergeCell ref="A1:E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GridLines="0" showZeros="0" workbookViewId="0">
      <selection activeCell="A1" sqref="A1:B2"/>
    </sheetView>
  </sheetViews>
  <sheetFormatPr defaultColWidth="9.1" defaultRowHeight="15.6" outlineLevelCol="1"/>
  <cols>
    <col min="1" max="1" width="40" style="148" customWidth="1"/>
    <col min="2" max="2" width="22.4" style="148" customWidth="1"/>
    <col min="3" max="16384" width="9.1" style="149"/>
  </cols>
  <sheetData>
    <row r="1" s="148" customFormat="1" ht="33.9" customHeight="1" spans="1:2">
      <c r="A1" s="150" t="s">
        <v>1491</v>
      </c>
      <c r="B1" s="150"/>
    </row>
    <row r="2" s="148" customFormat="1" ht="17.7" customHeight="1" spans="1:2">
      <c r="A2" s="150"/>
      <c r="B2" s="150"/>
    </row>
    <row r="3" s="148" customFormat="1" ht="17.7" customHeight="1" spans="1:2">
      <c r="A3" s="150"/>
      <c r="B3" s="150"/>
    </row>
    <row r="4" s="148" customFormat="1" ht="17.7" customHeight="1" spans="2:2">
      <c r="B4" s="151" t="s">
        <v>1195</v>
      </c>
    </row>
    <row r="5" s="148" customFormat="1" ht="25.5" customHeight="1" spans="1:2">
      <c r="A5" s="152" t="s">
        <v>1492</v>
      </c>
      <c r="B5" s="153" t="s">
        <v>1197</v>
      </c>
    </row>
    <row r="6" s="148" customFormat="1" ht="25.5" customHeight="1" spans="1:2">
      <c r="A6" s="154" t="s">
        <v>1198</v>
      </c>
      <c r="B6" s="155"/>
    </row>
    <row r="7" s="148" customFormat="1" ht="25.5" customHeight="1" spans="1:2">
      <c r="A7" s="156" t="s">
        <v>1199</v>
      </c>
      <c r="B7" s="155"/>
    </row>
    <row r="8" s="148" customFormat="1" ht="25.5" customHeight="1" spans="1:2">
      <c r="A8" s="156" t="s">
        <v>1200</v>
      </c>
      <c r="B8" s="155"/>
    </row>
    <row r="9" s="148" customFormat="1" ht="25.5" customHeight="1" spans="1:2">
      <c r="A9" s="156" t="s">
        <v>1201</v>
      </c>
      <c r="B9" s="155"/>
    </row>
    <row r="10" s="148" customFormat="1" ht="25.5" customHeight="1" spans="1:2">
      <c r="A10" s="156" t="s">
        <v>1202</v>
      </c>
      <c r="B10" s="155"/>
    </row>
    <row r="11" s="148" customFormat="1" ht="25.5" customHeight="1" spans="1:2">
      <c r="A11" s="156" t="s">
        <v>1203</v>
      </c>
      <c r="B11" s="155"/>
    </row>
    <row r="12" s="148" customFormat="1" ht="25.5" customHeight="1" spans="1:2">
      <c r="A12" s="156" t="s">
        <v>1202</v>
      </c>
      <c r="B12" s="155"/>
    </row>
    <row r="13" s="148" customFormat="1" ht="25.5" customHeight="1" spans="1:2">
      <c r="A13" s="157" t="s">
        <v>1204</v>
      </c>
      <c r="B13" s="155">
        <v>0</v>
      </c>
    </row>
    <row r="14" s="148" customFormat="1" ht="25.5" customHeight="1" spans="1:2">
      <c r="A14" s="156" t="s">
        <v>1205</v>
      </c>
      <c r="B14" s="155"/>
    </row>
    <row r="15" s="148" customFormat="1" ht="25.5" customHeight="1" spans="1:2">
      <c r="A15" s="158"/>
      <c r="B15" s="155"/>
    </row>
    <row r="16" s="148" customFormat="1" spans="1:1">
      <c r="A16" s="148" t="s">
        <v>1187</v>
      </c>
    </row>
  </sheetData>
  <mergeCells count="1">
    <mergeCell ref="A1:B2"/>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D9" sqref="D9"/>
    </sheetView>
  </sheetViews>
  <sheetFormatPr defaultColWidth="8.7" defaultRowHeight="15.6" outlineLevelCol="6"/>
  <cols>
    <col min="1" max="1" width="50.2" style="138" customWidth="1"/>
    <col min="2" max="4" width="27.2" style="138" customWidth="1"/>
    <col min="5" max="7" width="13.9" style="138" customWidth="1"/>
    <col min="8" max="32" width="9" style="138" customWidth="1"/>
    <col min="33" max="16384" width="8.7" style="138"/>
  </cols>
  <sheetData>
    <row r="1" s="133" customFormat="1" ht="48" customHeight="1" spans="1:4">
      <c r="A1" s="139" t="s">
        <v>1493</v>
      </c>
      <c r="B1" s="139"/>
      <c r="C1" s="139"/>
      <c r="D1" s="139"/>
    </row>
    <row r="2" s="134" customFormat="1" spans="1:7">
      <c r="A2" s="28"/>
      <c r="B2" s="140"/>
      <c r="D2" s="140" t="s">
        <v>37</v>
      </c>
      <c r="G2" s="140"/>
    </row>
    <row r="3" s="135" customFormat="1" ht="34.5" customHeight="1" spans="1:4">
      <c r="A3" s="30" t="s">
        <v>38</v>
      </c>
      <c r="B3" s="141" t="s">
        <v>1207</v>
      </c>
      <c r="C3" s="141"/>
      <c r="D3" s="141"/>
    </row>
    <row r="4" s="135" customFormat="1" ht="34.5" customHeight="1" spans="1:4">
      <c r="A4" s="30"/>
      <c r="B4" s="141" t="s">
        <v>1208</v>
      </c>
      <c r="C4" s="141" t="s">
        <v>1209</v>
      </c>
      <c r="D4" s="142" t="s">
        <v>1210</v>
      </c>
    </row>
    <row r="5" s="136" customFormat="1" ht="30.75" customHeight="1" spans="1:4">
      <c r="A5" s="143" t="s">
        <v>1494</v>
      </c>
      <c r="B5" s="144">
        <f>C5</f>
        <v>228300</v>
      </c>
      <c r="C5" s="144">
        <v>228300</v>
      </c>
      <c r="D5" s="144"/>
    </row>
    <row r="6" s="136" customFormat="1" ht="30.75" customHeight="1" spans="1:4">
      <c r="A6" s="143" t="s">
        <v>1495</v>
      </c>
      <c r="B6" s="144">
        <f t="shared" ref="B5:B10" si="0">C6</f>
        <v>274300</v>
      </c>
      <c r="C6" s="145">
        <v>274300</v>
      </c>
      <c r="D6" s="144"/>
    </row>
    <row r="7" s="136" customFormat="1" ht="30.75" customHeight="1" spans="1:4">
      <c r="A7" s="143" t="s">
        <v>1496</v>
      </c>
      <c r="B7" s="144">
        <f t="shared" si="0"/>
        <v>76000</v>
      </c>
      <c r="C7" s="145">
        <v>76000</v>
      </c>
      <c r="D7" s="144"/>
    </row>
    <row r="8" s="136" customFormat="1" ht="30.75" customHeight="1" spans="1:4">
      <c r="A8" s="143" t="s">
        <v>1497</v>
      </c>
      <c r="B8" s="144">
        <f t="shared" si="0"/>
        <v>30000</v>
      </c>
      <c r="C8" s="145">
        <v>30000</v>
      </c>
      <c r="D8" s="144"/>
    </row>
    <row r="9" s="136" customFormat="1" ht="30.75" customHeight="1" spans="1:4">
      <c r="A9" s="143" t="s">
        <v>1498</v>
      </c>
      <c r="B9" s="144">
        <f t="shared" si="0"/>
        <v>274300</v>
      </c>
      <c r="C9" s="145">
        <f>C5+C7-C8</f>
        <v>274300</v>
      </c>
      <c r="D9" s="144"/>
    </row>
    <row r="10" s="86" customFormat="1" ht="26.25" customHeight="1" spans="1:4">
      <c r="A10" s="146" t="s">
        <v>1499</v>
      </c>
      <c r="B10" s="144">
        <f t="shared" si="0"/>
        <v>7942</v>
      </c>
      <c r="C10" s="144">
        <v>7942</v>
      </c>
      <c r="D10" s="147"/>
    </row>
    <row r="11" s="137" customFormat="1" ht="24.6" customHeight="1"/>
    <row r="12" ht="24.6" customHeight="1"/>
    <row r="13" ht="24.6" customHeight="1"/>
    <row r="14" ht="24.6" customHeight="1"/>
    <row r="15" ht="24.6" customHeight="1"/>
    <row r="16" ht="24.6" customHeight="1"/>
    <row r="17" ht="24.6" customHeight="1"/>
    <row r="18" ht="24.6" customHeight="1"/>
    <row r="19" ht="24.6" customHeight="1"/>
    <row r="20" ht="24.6" customHeight="1"/>
  </sheetData>
  <mergeCells count="3">
    <mergeCell ref="A1:D1"/>
    <mergeCell ref="B3:D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M17" sqref="M17"/>
    </sheetView>
  </sheetViews>
  <sheetFormatPr defaultColWidth="8.7" defaultRowHeight="15.6"/>
  <cols>
    <col min="1" max="5" width="9" style="16" customWidth="1"/>
    <col min="6" max="6" width="26.4" style="16" customWidth="1"/>
    <col min="7" max="32" width="9" style="16" customWidth="1"/>
    <col min="33" max="16384" width="8.7" style="16"/>
  </cols>
  <sheetData>
    <row r="1" spans="10:11">
      <c r="J1" s="20"/>
      <c r="K1" s="20"/>
    </row>
    <row r="2" ht="71.25" customHeight="1" spans="1:11">
      <c r="A2" s="17"/>
      <c r="B2" s="17"/>
      <c r="C2" s="17"/>
      <c r="D2" s="18"/>
      <c r="E2" s="18"/>
      <c r="J2" s="21"/>
      <c r="K2" s="21"/>
    </row>
    <row r="3" ht="71.25" customHeight="1" spans="1:11">
      <c r="A3" s="17"/>
      <c r="B3" s="17"/>
      <c r="C3" s="17"/>
      <c r="D3" s="18"/>
      <c r="E3" s="18"/>
      <c r="J3" s="21"/>
      <c r="K3" s="21"/>
    </row>
    <row r="4" ht="157.5" customHeight="1" spans="1:11">
      <c r="A4" s="47" t="s">
        <v>1500</v>
      </c>
      <c r="B4" s="47"/>
      <c r="C4" s="47"/>
      <c r="D4" s="47"/>
      <c r="E4" s="47"/>
      <c r="F4" s="47"/>
      <c r="G4" s="47"/>
      <c r="H4" s="47"/>
      <c r="I4" s="47"/>
      <c r="J4" s="47"/>
      <c r="K4" s="47"/>
    </row>
    <row r="6" ht="14.25" customHeight="1" spans="5:7">
      <c r="E6" s="48"/>
      <c r="F6" s="48"/>
      <c r="G6" s="48"/>
    </row>
    <row r="7" ht="14.25" customHeight="1" spans="5:7">
      <c r="E7" s="48"/>
      <c r="F7" s="48"/>
      <c r="G7" s="48"/>
    </row>
    <row r="8" ht="14.25" customHeight="1" spans="5:7">
      <c r="E8" s="48"/>
      <c r="F8" s="48"/>
      <c r="G8" s="48"/>
    </row>
    <row r="9" ht="6" customHeight="1" spans="1:11">
      <c r="A9" s="49"/>
      <c r="B9" s="49"/>
      <c r="C9" s="49"/>
      <c r="D9" s="49"/>
      <c r="E9" s="49"/>
      <c r="F9" s="49"/>
      <c r="G9" s="49"/>
      <c r="H9" s="49"/>
      <c r="I9" s="49"/>
      <c r="J9" s="49"/>
      <c r="K9" s="49"/>
    </row>
    <row r="10" hidden="1" spans="1:11">
      <c r="A10" s="49"/>
      <c r="B10" s="49"/>
      <c r="C10" s="49"/>
      <c r="D10" s="49"/>
      <c r="E10" s="49"/>
      <c r="F10" s="49"/>
      <c r="G10" s="49"/>
      <c r="H10" s="49"/>
      <c r="I10" s="49"/>
      <c r="J10" s="49"/>
      <c r="K10" s="49"/>
    </row>
    <row r="11" hidden="1" spans="1:11">
      <c r="A11" s="49"/>
      <c r="B11" s="49"/>
      <c r="C11" s="49"/>
      <c r="D11" s="49"/>
      <c r="E11" s="49"/>
      <c r="F11" s="49"/>
      <c r="G11" s="49"/>
      <c r="H11" s="49"/>
      <c r="I11" s="49"/>
      <c r="J11" s="49"/>
      <c r="K11" s="49"/>
    </row>
    <row r="12" hidden="1" spans="1:11">
      <c r="A12" s="49"/>
      <c r="B12" s="49"/>
      <c r="C12" s="49"/>
      <c r="D12" s="49"/>
      <c r="E12" s="49"/>
      <c r="F12" s="49"/>
      <c r="G12" s="49"/>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49"/>
      <c r="I14" s="49"/>
      <c r="J14" s="49"/>
      <c r="K14" s="49"/>
    </row>
    <row r="15" spans="1:11">
      <c r="A15" s="49"/>
      <c r="B15" s="49"/>
      <c r="C15" s="49"/>
      <c r="D15" s="49"/>
      <c r="E15" s="49"/>
      <c r="F15" s="49"/>
      <c r="G15" s="49"/>
      <c r="H15" s="49"/>
      <c r="I15" s="49"/>
      <c r="J15" s="49"/>
      <c r="K15" s="49"/>
    </row>
    <row r="16" spans="1:11">
      <c r="A16" s="49"/>
      <c r="B16" s="49"/>
      <c r="C16" s="49"/>
      <c r="D16" s="49"/>
      <c r="E16" s="49"/>
      <c r="F16" s="49"/>
      <c r="G16" s="49"/>
      <c r="H16" s="49"/>
      <c r="I16" s="49"/>
      <c r="J16" s="49"/>
      <c r="K16" s="49"/>
    </row>
    <row r="17" spans="1:11">
      <c r="A17" s="49"/>
      <c r="B17" s="49"/>
      <c r="C17" s="49"/>
      <c r="D17" s="49"/>
      <c r="E17" s="49"/>
      <c r="F17" s="49"/>
      <c r="G17" s="49"/>
      <c r="H17" s="49"/>
      <c r="I17" s="49"/>
      <c r="J17" s="49"/>
      <c r="K17" s="49"/>
    </row>
    <row r="22" ht="101.25" customHeight="1"/>
    <row r="23" ht="11.25" customHeight="1"/>
    <row r="26" ht="28.2" spans="6:6">
      <c r="F26" s="50"/>
    </row>
    <row r="28" ht="47.25" customHeight="1" spans="1:11">
      <c r="A28" s="51"/>
      <c r="B28" s="51"/>
      <c r="C28" s="51"/>
      <c r="D28" s="51"/>
      <c r="E28" s="51"/>
      <c r="F28" s="51"/>
      <c r="G28" s="51"/>
      <c r="H28" s="51"/>
      <c r="I28" s="51"/>
      <c r="J28" s="51"/>
      <c r="K28" s="51"/>
    </row>
    <row r="29" ht="35.4" spans="1:11">
      <c r="A29" s="51"/>
      <c r="B29" s="51"/>
      <c r="C29" s="51"/>
      <c r="D29" s="51"/>
      <c r="E29" s="51"/>
      <c r="F29" s="52"/>
      <c r="G29" s="51"/>
      <c r="H29" s="51"/>
      <c r="I29" s="51"/>
      <c r="J29" s="51"/>
      <c r="K29" s="51"/>
    </row>
    <row r="30" ht="35.4" spans="1:11">
      <c r="A30" s="51"/>
      <c r="B30" s="51"/>
      <c r="C30" s="51"/>
      <c r="D30" s="51"/>
      <c r="E30" s="51"/>
      <c r="F30" s="51"/>
      <c r="G30" s="51"/>
      <c r="H30" s="51"/>
      <c r="I30" s="51"/>
      <c r="J30" s="51"/>
      <c r="K30" s="51"/>
    </row>
    <row r="31" ht="35.4" spans="1:11">
      <c r="A31" s="51"/>
      <c r="B31" s="51"/>
      <c r="C31" s="51"/>
      <c r="D31" s="51"/>
      <c r="E31" s="51"/>
      <c r="F31" s="51"/>
      <c r="G31" s="51"/>
      <c r="H31" s="51"/>
      <c r="I31" s="51"/>
      <c r="J31" s="51"/>
      <c r="K31" s="51"/>
    </row>
    <row r="32" ht="35.4" spans="1:11">
      <c r="A32" s="51"/>
      <c r="B32" s="51"/>
      <c r="C32" s="51"/>
      <c r="D32" s="51"/>
      <c r="E32" s="51"/>
      <c r="F32" s="51"/>
      <c r="G32" s="51"/>
      <c r="H32" s="51"/>
      <c r="I32" s="51"/>
      <c r="J32" s="51"/>
      <c r="K32" s="51"/>
    </row>
    <row r="33" spans="1:11">
      <c r="A33" s="53"/>
      <c r="B33" s="53"/>
      <c r="C33" s="53"/>
      <c r="D33" s="53"/>
      <c r="E33" s="53"/>
      <c r="F33" s="53"/>
      <c r="G33" s="53"/>
      <c r="H33" s="53"/>
      <c r="I33" s="53"/>
      <c r="J33" s="53"/>
      <c r="K33" s="53"/>
    </row>
    <row r="34" spans="1:11">
      <c r="A34" s="54"/>
      <c r="B34" s="54"/>
      <c r="C34" s="54"/>
      <c r="D34" s="54"/>
      <c r="E34" s="54"/>
      <c r="F34" s="54"/>
      <c r="G34" s="54"/>
      <c r="H34" s="54"/>
      <c r="I34" s="54"/>
      <c r="J34" s="54"/>
      <c r="K34" s="54"/>
    </row>
    <row r="35" ht="35.25" customHeight="1" spans="1:11">
      <c r="A35" s="54"/>
      <c r="B35" s="54"/>
      <c r="C35" s="54"/>
      <c r="D35" s="54"/>
      <c r="E35" s="54"/>
      <c r="F35" s="54"/>
      <c r="G35" s="54"/>
      <c r="H35" s="54"/>
      <c r="I35" s="54"/>
      <c r="J35" s="54"/>
      <c r="K35" s="54"/>
    </row>
    <row r="36" ht="3.75" customHeight="1" spans="6:11">
      <c r="F36" s="55"/>
      <c r="G36" s="55"/>
      <c r="H36" s="55"/>
      <c r="I36" s="55"/>
      <c r="J36" s="55"/>
      <c r="K36" s="55"/>
    </row>
    <row r="37" ht="14.25" hidden="1" customHeight="1" spans="6:11">
      <c r="F37" s="55"/>
      <c r="G37" s="55"/>
      <c r="H37" s="55"/>
      <c r="I37" s="55"/>
      <c r="J37" s="55"/>
      <c r="K37" s="55"/>
    </row>
    <row r="38" ht="14.25" hidden="1" customHeight="1" spans="6:11">
      <c r="F38" s="55"/>
      <c r="G38" s="55"/>
      <c r="H38" s="55"/>
      <c r="I38" s="55"/>
      <c r="J38" s="55"/>
      <c r="K38" s="55"/>
    </row>
    <row r="39" ht="23.25" customHeight="1" spans="6:11">
      <c r="F39" s="55"/>
      <c r="G39" s="55"/>
      <c r="H39" s="55"/>
      <c r="I39" s="55"/>
      <c r="J39" s="55"/>
      <c r="K39" s="55"/>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4"/>
  <sheetViews>
    <sheetView showGridLines="0" workbookViewId="0">
      <selection activeCell="H16" sqref="H16"/>
    </sheetView>
  </sheetViews>
  <sheetFormatPr defaultColWidth="9" defaultRowHeight="15.6"/>
  <cols>
    <col min="1" max="1" width="39.6" style="107" customWidth="1"/>
    <col min="2" max="2" width="9.6" style="107" customWidth="1"/>
    <col min="3" max="4" width="9.6" style="111" customWidth="1"/>
    <col min="5" max="5" width="10.6" style="112" customWidth="1"/>
    <col min="6" max="6" width="9.1" style="107" customWidth="1"/>
    <col min="7" max="32" width="9" style="107" customWidth="1"/>
    <col min="33" max="192" width="8.8" style="107" customWidth="1"/>
    <col min="193" max="202" width="9" style="107" customWidth="1"/>
    <col min="203" max="203" width="38.9" style="107" customWidth="1"/>
    <col min="204" max="204" width="14.4" style="107" customWidth="1"/>
    <col min="205" max="224" width="9" style="86" customWidth="1"/>
    <col min="225" max="16384" width="8.8" style="86"/>
  </cols>
  <sheetData>
    <row r="1" s="106" customFormat="1" ht="42" customHeight="1" spans="1:6">
      <c r="A1" s="113" t="s">
        <v>1501</v>
      </c>
      <c r="B1" s="113"/>
      <c r="C1" s="113"/>
      <c r="D1" s="113"/>
      <c r="E1" s="113"/>
      <c r="F1" s="113"/>
    </row>
    <row r="2" s="107" customFormat="1" ht="24" customHeight="1" spans="3:256">
      <c r="C2" s="114"/>
      <c r="D2" s="111"/>
      <c r="E2" s="115" t="s">
        <v>37</v>
      </c>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row>
    <row r="3" s="107" customFormat="1" ht="33" customHeight="1" spans="1:256">
      <c r="A3" s="89" t="s">
        <v>38</v>
      </c>
      <c r="B3" s="90" t="s">
        <v>39</v>
      </c>
      <c r="C3" s="90"/>
      <c r="D3" s="90"/>
      <c r="E3" s="90"/>
      <c r="F3" s="90"/>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s="107" customFormat="1" ht="32.1" customHeight="1" spans="1:256">
      <c r="A4" s="89"/>
      <c r="B4" s="89" t="s">
        <v>40</v>
      </c>
      <c r="C4" s="89" t="s">
        <v>41</v>
      </c>
      <c r="D4" s="89" t="s">
        <v>42</v>
      </c>
      <c r="E4" s="89" t="s">
        <v>43</v>
      </c>
      <c r="F4" s="89" t="s">
        <v>75</v>
      </c>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107" customFormat="1" ht="25.5" customHeight="1" spans="1:256">
      <c r="A5" s="116" t="s">
        <v>1502</v>
      </c>
      <c r="B5" s="92">
        <f>B6+B17+B18+B19</f>
        <v>0</v>
      </c>
      <c r="C5" s="92">
        <f>C6+C17+C18+C19</f>
        <v>0</v>
      </c>
      <c r="D5" s="92">
        <f>D6+D17+D18+D19</f>
        <v>0</v>
      </c>
      <c r="E5" s="117"/>
      <c r="F5" s="118"/>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108" customFormat="1" ht="25.5" customHeight="1" spans="1:6">
      <c r="A6" s="119" t="s">
        <v>1503</v>
      </c>
      <c r="B6" s="92">
        <f>SUM(B7:B16)</f>
        <v>0</v>
      </c>
      <c r="C6" s="92">
        <f>SUM(C7:C16)</f>
        <v>0</v>
      </c>
      <c r="D6" s="92">
        <f>SUM(D7:D16)</f>
        <v>0</v>
      </c>
      <c r="E6" s="117"/>
      <c r="F6" s="118"/>
    </row>
    <row r="7" s="107" customFormat="1" ht="25.5" customHeight="1" spans="1:256">
      <c r="A7" s="120" t="s">
        <v>1504</v>
      </c>
      <c r="B7" s="121"/>
      <c r="C7" s="121"/>
      <c r="D7" s="92"/>
      <c r="E7" s="117"/>
      <c r="F7" s="122"/>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107" customFormat="1" ht="25.5" customHeight="1" spans="1:256">
      <c r="A8" s="120" t="s">
        <v>1505</v>
      </c>
      <c r="B8" s="121"/>
      <c r="C8" s="121"/>
      <c r="D8" s="92"/>
      <c r="E8" s="117"/>
      <c r="F8" s="122"/>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107" customFormat="1" ht="25.5" customHeight="1" spans="1:256">
      <c r="A9" s="120" t="s">
        <v>1506</v>
      </c>
      <c r="B9" s="121"/>
      <c r="C9" s="121"/>
      <c r="D9" s="92"/>
      <c r="E9" s="117"/>
      <c r="F9" s="122"/>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107" customFormat="1" ht="25.5" customHeight="1" spans="1:256">
      <c r="A10" s="120" t="s">
        <v>1507</v>
      </c>
      <c r="B10" s="121"/>
      <c r="C10" s="121"/>
      <c r="D10" s="92"/>
      <c r="E10" s="117"/>
      <c r="F10" s="122"/>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107" customFormat="1" ht="25.5" customHeight="1" spans="1:256">
      <c r="A11" s="120" t="s">
        <v>1508</v>
      </c>
      <c r="B11" s="121"/>
      <c r="C11" s="121"/>
      <c r="D11" s="92"/>
      <c r="E11" s="117"/>
      <c r="F11" s="122"/>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107" customFormat="1" ht="25.5" customHeight="1" spans="1:256">
      <c r="A12" s="120" t="s">
        <v>1509</v>
      </c>
      <c r="B12" s="92"/>
      <c r="C12" s="92"/>
      <c r="D12" s="92"/>
      <c r="E12" s="117"/>
      <c r="F12" s="122"/>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107" customFormat="1" ht="25.5" customHeight="1" spans="1:256">
      <c r="A13" s="120" t="s">
        <v>1510</v>
      </c>
      <c r="B13" s="92"/>
      <c r="C13" s="92"/>
      <c r="D13" s="92"/>
      <c r="E13" s="117"/>
      <c r="F13" s="122"/>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107" customFormat="1" ht="25.5" customHeight="1" spans="1:256">
      <c r="A14" s="120" t="s">
        <v>1511</v>
      </c>
      <c r="B14" s="92"/>
      <c r="C14" s="92"/>
      <c r="D14" s="92"/>
      <c r="E14" s="117"/>
      <c r="F14" s="122"/>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107" customFormat="1" ht="25.5" customHeight="1" spans="1:256">
      <c r="A15" s="120" t="s">
        <v>1512</v>
      </c>
      <c r="B15" s="92"/>
      <c r="C15" s="92"/>
      <c r="D15" s="92"/>
      <c r="E15" s="117"/>
      <c r="F15" s="122"/>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107" customFormat="1" ht="25.5" customHeight="1" spans="1:256">
      <c r="A16" s="120" t="s">
        <v>1513</v>
      </c>
      <c r="B16" s="92"/>
      <c r="C16" s="92"/>
      <c r="D16" s="92"/>
      <c r="E16" s="117"/>
      <c r="F16" s="118"/>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109" customFormat="1" ht="25.5" customHeight="1" spans="1:6">
      <c r="A17" s="119" t="s">
        <v>1514</v>
      </c>
      <c r="B17" s="92"/>
      <c r="C17" s="92"/>
      <c r="D17" s="92"/>
      <c r="E17" s="117"/>
      <c r="F17" s="123"/>
    </row>
    <row r="18" s="109" customFormat="1" ht="25.5" customHeight="1" spans="1:6">
      <c r="A18" s="124" t="s">
        <v>1515</v>
      </c>
      <c r="B18" s="92"/>
      <c r="C18" s="92"/>
      <c r="D18" s="92"/>
      <c r="E18" s="117"/>
      <c r="F18" s="123"/>
    </row>
    <row r="19" s="107" customFormat="1" ht="25.5" customHeight="1" spans="1:256">
      <c r="A19" s="125" t="s">
        <v>1516</v>
      </c>
      <c r="B19" s="98"/>
      <c r="C19" s="98"/>
      <c r="D19" s="98"/>
      <c r="E19" s="126"/>
      <c r="F19" s="127"/>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110" customFormat="1" ht="25.5" customHeight="1" spans="1:6">
      <c r="A20" s="128" t="s">
        <v>1502</v>
      </c>
      <c r="B20" s="100">
        <f>B5</f>
        <v>0</v>
      </c>
      <c r="C20" s="100">
        <f>C5</f>
        <v>0</v>
      </c>
      <c r="D20" s="100">
        <f>D5</f>
        <v>0</v>
      </c>
      <c r="E20" s="129"/>
      <c r="F20" s="130"/>
    </row>
    <row r="21" s="107" customFormat="1" ht="25.5" customHeight="1" spans="1:6">
      <c r="A21" s="131" t="s">
        <v>1517</v>
      </c>
      <c r="B21" s="92">
        <v>43</v>
      </c>
      <c r="C21" s="92">
        <v>43</v>
      </c>
      <c r="D21" s="92">
        <v>43</v>
      </c>
      <c r="E21" s="132"/>
      <c r="F21" s="122"/>
    </row>
    <row r="22" s="107" customFormat="1" ht="25.5" customHeight="1" spans="1:6">
      <c r="A22" s="131" t="s">
        <v>1518</v>
      </c>
      <c r="B22" s="92">
        <v>118</v>
      </c>
      <c r="C22" s="92">
        <v>118</v>
      </c>
      <c r="D22" s="92">
        <v>119</v>
      </c>
      <c r="E22" s="132"/>
      <c r="F22" s="122"/>
    </row>
    <row r="23" s="107" customFormat="1" ht="25.5" customHeight="1" spans="1:6">
      <c r="A23" s="131" t="s">
        <v>1519</v>
      </c>
      <c r="B23" s="92"/>
      <c r="C23" s="92">
        <v>-111</v>
      </c>
      <c r="D23" s="107">
        <v>-112</v>
      </c>
      <c r="E23" s="132"/>
      <c r="F23" s="122"/>
    </row>
    <row r="24" s="107" customFormat="1" ht="25.5" customHeight="1" spans="1:256">
      <c r="A24" s="116" t="s">
        <v>1520</v>
      </c>
      <c r="B24" s="92">
        <f>SUM(B20:B23)</f>
        <v>161</v>
      </c>
      <c r="C24" s="92">
        <f>SUM(C20:C23)</f>
        <v>50</v>
      </c>
      <c r="D24" s="92">
        <f>SUM(D20:D23)</f>
        <v>50</v>
      </c>
      <c r="E24" s="132"/>
      <c r="F24" s="122"/>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workbookViewId="0">
      <selection activeCell="E7" sqref="E7"/>
    </sheetView>
  </sheetViews>
  <sheetFormatPr defaultColWidth="8.7" defaultRowHeight="15.6" outlineLevelCol="6"/>
  <cols>
    <col min="1" max="1" width="43.1" style="86" customWidth="1"/>
    <col min="2" max="4" width="8.6" style="86" customWidth="1"/>
    <col min="5" max="5" width="9.5" style="86" customWidth="1"/>
    <col min="6" max="6" width="10.2" style="86" customWidth="1"/>
    <col min="7" max="7" width="9" style="86" hidden="1" customWidth="1"/>
    <col min="8" max="32" width="9" style="86" customWidth="1"/>
    <col min="33" max="16384" width="8.7" style="86"/>
  </cols>
  <sheetData>
    <row r="1" ht="38.1" customHeight="1" spans="1:6">
      <c r="A1" s="87" t="s">
        <v>1521</v>
      </c>
      <c r="B1" s="87"/>
      <c r="C1" s="87"/>
      <c r="D1" s="87"/>
      <c r="E1" s="87"/>
      <c r="F1" s="87"/>
    </row>
    <row r="2" ht="23.1" customHeight="1" spans="5:6">
      <c r="E2" s="88"/>
      <c r="F2" s="86" t="s">
        <v>37</v>
      </c>
    </row>
    <row r="3" ht="30" customHeight="1" spans="1:6">
      <c r="A3" s="89" t="s">
        <v>38</v>
      </c>
      <c r="B3" s="90" t="s">
        <v>39</v>
      </c>
      <c r="C3" s="90"/>
      <c r="D3" s="90"/>
      <c r="E3" s="90"/>
      <c r="F3" s="90"/>
    </row>
    <row r="4" ht="38.1" customHeight="1" spans="1:6">
      <c r="A4" s="89"/>
      <c r="B4" s="89" t="s">
        <v>40</v>
      </c>
      <c r="C4" s="89" t="s">
        <v>41</v>
      </c>
      <c r="D4" s="89" t="s">
        <v>42</v>
      </c>
      <c r="E4" s="89" t="s">
        <v>43</v>
      </c>
      <c r="F4" s="89" t="s">
        <v>75</v>
      </c>
    </row>
    <row r="5" ht="30.9" customHeight="1" spans="1:7">
      <c r="A5" s="91" t="s">
        <v>1522</v>
      </c>
      <c r="B5" s="92">
        <f>B6+B10+B16+B17</f>
        <v>161</v>
      </c>
      <c r="C5" s="92">
        <f>C6+C10+C16+C17</f>
        <v>19</v>
      </c>
      <c r="D5" s="92">
        <f>D6+D10+D16+D17</f>
        <v>19</v>
      </c>
      <c r="E5" s="93">
        <f>D5/C5</f>
        <v>1</v>
      </c>
      <c r="F5" s="94">
        <f>D5/G5</f>
        <v>0.678571428571429</v>
      </c>
      <c r="G5" s="92">
        <v>28</v>
      </c>
    </row>
    <row r="6" ht="30.9" customHeight="1" spans="1:7">
      <c r="A6" s="95" t="s">
        <v>1523</v>
      </c>
      <c r="B6" s="92">
        <f>SUM(B7:B9)</f>
        <v>161</v>
      </c>
      <c r="C6" s="92">
        <f>SUM(C7:C9)</f>
        <v>19</v>
      </c>
      <c r="D6" s="92">
        <v>19</v>
      </c>
      <c r="E6" s="93">
        <f t="shared" ref="E6:E9" si="0">D6/C6</f>
        <v>1</v>
      </c>
      <c r="F6" s="94">
        <f t="shared" ref="F6:F9" si="1">D6/G6</f>
        <v>0.678571428571429</v>
      </c>
      <c r="G6" s="92">
        <v>28</v>
      </c>
    </row>
    <row r="7" ht="30.9" customHeight="1" spans="1:7">
      <c r="A7" s="96" t="s">
        <v>1524</v>
      </c>
      <c r="B7" s="97">
        <v>161</v>
      </c>
      <c r="C7" s="97">
        <v>19</v>
      </c>
      <c r="D7" s="92">
        <v>19</v>
      </c>
      <c r="E7" s="93">
        <f t="shared" si="0"/>
        <v>1</v>
      </c>
      <c r="F7" s="94">
        <f t="shared" si="1"/>
        <v>2.375</v>
      </c>
      <c r="G7" s="92">
        <v>8</v>
      </c>
    </row>
    <row r="8" ht="30.9" customHeight="1" spans="1:7">
      <c r="A8" s="96" t="s">
        <v>1525</v>
      </c>
      <c r="B8" s="92"/>
      <c r="C8" s="92"/>
      <c r="D8" s="92"/>
      <c r="E8" s="93"/>
      <c r="F8" s="94"/>
      <c r="G8" s="92"/>
    </row>
    <row r="9" ht="30.9" customHeight="1" spans="1:7">
      <c r="A9" s="96" t="s">
        <v>1526</v>
      </c>
      <c r="B9" s="92"/>
      <c r="C9" s="92"/>
      <c r="D9" s="92"/>
      <c r="E9" s="93"/>
      <c r="F9" s="94"/>
      <c r="G9" s="92">
        <v>20</v>
      </c>
    </row>
    <row r="10" ht="30.9" customHeight="1" spans="1:7">
      <c r="A10" s="95" t="s">
        <v>1527</v>
      </c>
      <c r="B10" s="92"/>
      <c r="C10" s="92"/>
      <c r="D10" s="92"/>
      <c r="E10" s="93"/>
      <c r="F10" s="94"/>
      <c r="G10" s="92"/>
    </row>
    <row r="11" ht="30.9" customHeight="1" spans="1:7">
      <c r="A11" s="96" t="s">
        <v>1528</v>
      </c>
      <c r="B11" s="92"/>
      <c r="C11" s="92"/>
      <c r="D11" s="92"/>
      <c r="E11" s="93"/>
      <c r="F11" s="94"/>
      <c r="G11" s="92"/>
    </row>
    <row r="12" ht="30.9" customHeight="1" spans="1:7">
      <c r="A12" s="96" t="s">
        <v>1529</v>
      </c>
      <c r="B12" s="92"/>
      <c r="C12" s="92"/>
      <c r="D12" s="92"/>
      <c r="E12" s="93"/>
      <c r="F12" s="94"/>
      <c r="G12" s="92"/>
    </row>
    <row r="13" ht="30.9" customHeight="1" spans="1:7">
      <c r="A13" s="96" t="s">
        <v>1530</v>
      </c>
      <c r="B13" s="92"/>
      <c r="C13" s="92"/>
      <c r="D13" s="92"/>
      <c r="E13" s="93"/>
      <c r="F13" s="94"/>
      <c r="G13" s="92"/>
    </row>
    <row r="14" ht="30.9" customHeight="1" spans="1:7">
      <c r="A14" s="96" t="s">
        <v>1531</v>
      </c>
      <c r="B14" s="92"/>
      <c r="C14" s="92"/>
      <c r="D14" s="92"/>
      <c r="E14" s="93"/>
      <c r="F14" s="94"/>
      <c r="G14" s="92"/>
    </row>
    <row r="15" ht="30.9" customHeight="1" spans="1:7">
      <c r="A15" s="96" t="s">
        <v>1532</v>
      </c>
      <c r="B15" s="92"/>
      <c r="C15" s="92"/>
      <c r="D15" s="92"/>
      <c r="E15" s="93"/>
      <c r="F15" s="94"/>
      <c r="G15" s="92"/>
    </row>
    <row r="16" ht="30.9" customHeight="1" spans="1:7">
      <c r="A16" s="95" t="s">
        <v>1533</v>
      </c>
      <c r="B16" s="92"/>
      <c r="C16" s="92"/>
      <c r="D16" s="92"/>
      <c r="E16" s="93"/>
      <c r="F16" s="94"/>
      <c r="G16" s="92"/>
    </row>
    <row r="17" ht="30.9" customHeight="1" spans="1:7">
      <c r="A17" s="95" t="s">
        <v>1534</v>
      </c>
      <c r="B17" s="98"/>
      <c r="C17" s="98"/>
      <c r="D17" s="98"/>
      <c r="E17" s="93"/>
      <c r="F17" s="94"/>
      <c r="G17" s="98"/>
    </row>
    <row r="18" ht="30.9" customHeight="1" spans="1:6">
      <c r="A18" s="99" t="s">
        <v>1520</v>
      </c>
      <c r="B18" s="100">
        <f>'19国资全区收入'!B24</f>
        <v>161</v>
      </c>
      <c r="C18" s="100">
        <f>'19国资全区收入'!C24</f>
        <v>50</v>
      </c>
      <c r="D18" s="100">
        <f>'19国资全区收入'!D24</f>
        <v>50</v>
      </c>
      <c r="E18" s="101"/>
      <c r="F18" s="102"/>
    </row>
    <row r="19" ht="30.9" customHeight="1" spans="1:6">
      <c r="A19" s="103" t="s">
        <v>1535</v>
      </c>
      <c r="B19" s="92">
        <f>B5</f>
        <v>161</v>
      </c>
      <c r="C19" s="92">
        <f t="shared" ref="C19:D19" si="2">C5</f>
        <v>19</v>
      </c>
      <c r="D19" s="92">
        <f t="shared" si="2"/>
        <v>19</v>
      </c>
      <c r="E19" s="104"/>
      <c r="F19" s="105"/>
    </row>
    <row r="20" ht="30.9" customHeight="1" spans="1:6">
      <c r="A20" s="91" t="s">
        <v>1536</v>
      </c>
      <c r="B20" s="92">
        <f t="shared" ref="B20:D20" si="3">B18-B19</f>
        <v>0</v>
      </c>
      <c r="C20" s="92">
        <f t="shared" si="3"/>
        <v>31</v>
      </c>
      <c r="D20" s="92">
        <f t="shared" si="3"/>
        <v>31</v>
      </c>
      <c r="E20" s="104"/>
      <c r="F20" s="105"/>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4"/>
  <sheetViews>
    <sheetView showGridLines="0" workbookViewId="0">
      <selection activeCell="A25" sqref="A25"/>
    </sheetView>
  </sheetViews>
  <sheetFormatPr defaultColWidth="9" defaultRowHeight="15.6"/>
  <cols>
    <col min="1" max="1" width="39.6" style="107" customWidth="1"/>
    <col min="2" max="2" width="9.6" style="107" customWidth="1"/>
    <col min="3" max="4" width="9.6" style="111" customWidth="1"/>
    <col min="5" max="5" width="10.6" style="112" customWidth="1"/>
    <col min="6" max="6" width="9.1" style="107" customWidth="1"/>
    <col min="7" max="32" width="9" style="107" customWidth="1"/>
    <col min="33" max="192" width="8.8" style="107" customWidth="1"/>
    <col min="193" max="202" width="9" style="107" customWidth="1"/>
    <col min="203" max="203" width="38.9" style="107" customWidth="1"/>
    <col min="204" max="204" width="14.4" style="107" customWidth="1"/>
    <col min="205" max="224" width="9" style="86" customWidth="1"/>
    <col min="225" max="16384" width="8.8" style="86"/>
  </cols>
  <sheetData>
    <row r="1" s="106" customFormat="1" ht="42" customHeight="1" spans="1:6">
      <c r="A1" s="113" t="s">
        <v>1537</v>
      </c>
      <c r="B1" s="113"/>
      <c r="C1" s="113"/>
      <c r="D1" s="113"/>
      <c r="E1" s="113"/>
      <c r="F1" s="113"/>
    </row>
    <row r="2" s="107" customFormat="1" ht="24" customHeight="1" spans="3:256">
      <c r="C2" s="114"/>
      <c r="D2" s="111"/>
      <c r="E2" s="115" t="s">
        <v>37</v>
      </c>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row>
    <row r="3" s="107" customFormat="1" ht="33" customHeight="1" spans="1:256">
      <c r="A3" s="89" t="s">
        <v>38</v>
      </c>
      <c r="B3" s="90" t="s">
        <v>39</v>
      </c>
      <c r="C3" s="90"/>
      <c r="D3" s="90"/>
      <c r="E3" s="90"/>
      <c r="F3" s="90"/>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s="107" customFormat="1" ht="32.1" customHeight="1" spans="1:256">
      <c r="A4" s="89"/>
      <c r="B4" s="89" t="s">
        <v>40</v>
      </c>
      <c r="C4" s="89" t="s">
        <v>41</v>
      </c>
      <c r="D4" s="89" t="s">
        <v>42</v>
      </c>
      <c r="E4" s="89" t="s">
        <v>43</v>
      </c>
      <c r="F4" s="89" t="s">
        <v>75</v>
      </c>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107" customFormat="1" ht="25.5" customHeight="1" spans="1:256">
      <c r="A5" s="116" t="s">
        <v>1502</v>
      </c>
      <c r="B5" s="92">
        <f>B6+B17+B18+B19</f>
        <v>0</v>
      </c>
      <c r="C5" s="92">
        <f>C6+C17+C18+C19</f>
        <v>0</v>
      </c>
      <c r="D5" s="92">
        <f>D6+D17+D18+D19</f>
        <v>0</v>
      </c>
      <c r="E5" s="117"/>
      <c r="F5" s="118"/>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108" customFormat="1" ht="25.5" customHeight="1" spans="1:6">
      <c r="A6" s="119" t="s">
        <v>1503</v>
      </c>
      <c r="B6" s="92">
        <f>SUM(B7:B16)</f>
        <v>0</v>
      </c>
      <c r="C6" s="92">
        <f>SUM(C7:C16)</f>
        <v>0</v>
      </c>
      <c r="D6" s="92">
        <f>SUM(D7:D16)</f>
        <v>0</v>
      </c>
      <c r="E6" s="117"/>
      <c r="F6" s="118"/>
    </row>
    <row r="7" s="107" customFormat="1" ht="25.5" customHeight="1" spans="1:256">
      <c r="A7" s="120" t="s">
        <v>1504</v>
      </c>
      <c r="B7" s="121"/>
      <c r="C7" s="121"/>
      <c r="D7" s="92"/>
      <c r="E7" s="117"/>
      <c r="F7" s="122"/>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107" customFormat="1" ht="25.5" customHeight="1" spans="1:256">
      <c r="A8" s="120" t="s">
        <v>1505</v>
      </c>
      <c r="B8" s="121"/>
      <c r="C8" s="121"/>
      <c r="D8" s="92"/>
      <c r="E8" s="117"/>
      <c r="F8" s="122"/>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107" customFormat="1" ht="25.5" customHeight="1" spans="1:256">
      <c r="A9" s="120" t="s">
        <v>1506</v>
      </c>
      <c r="B9" s="121"/>
      <c r="C9" s="121"/>
      <c r="D9" s="92"/>
      <c r="E9" s="117"/>
      <c r="F9" s="122"/>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107" customFormat="1" ht="25.5" customHeight="1" spans="1:256">
      <c r="A10" s="120" t="s">
        <v>1507</v>
      </c>
      <c r="B10" s="121"/>
      <c r="C10" s="121"/>
      <c r="D10" s="92"/>
      <c r="E10" s="117"/>
      <c r="F10" s="122"/>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107" customFormat="1" ht="25.5" customHeight="1" spans="1:256">
      <c r="A11" s="120" t="s">
        <v>1508</v>
      </c>
      <c r="B11" s="121"/>
      <c r="C11" s="121"/>
      <c r="D11" s="92"/>
      <c r="E11" s="117"/>
      <c r="F11" s="122"/>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107" customFormat="1" ht="25.5" customHeight="1" spans="1:256">
      <c r="A12" s="120" t="s">
        <v>1509</v>
      </c>
      <c r="B12" s="92"/>
      <c r="C12" s="92"/>
      <c r="D12" s="92"/>
      <c r="E12" s="117"/>
      <c r="F12" s="122"/>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107" customFormat="1" ht="25.5" customHeight="1" spans="1:256">
      <c r="A13" s="120" t="s">
        <v>1510</v>
      </c>
      <c r="B13" s="92"/>
      <c r="C13" s="92"/>
      <c r="D13" s="92"/>
      <c r="E13" s="117"/>
      <c r="F13" s="122"/>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107" customFormat="1" ht="25.5" customHeight="1" spans="1:256">
      <c r="A14" s="120" t="s">
        <v>1511</v>
      </c>
      <c r="B14" s="92"/>
      <c r="C14" s="92"/>
      <c r="D14" s="92"/>
      <c r="E14" s="117"/>
      <c r="F14" s="122"/>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107" customFormat="1" ht="25.5" customHeight="1" spans="1:256">
      <c r="A15" s="120" t="s">
        <v>1512</v>
      </c>
      <c r="B15" s="92"/>
      <c r="C15" s="92"/>
      <c r="D15" s="92"/>
      <c r="E15" s="117"/>
      <c r="F15" s="122"/>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107" customFormat="1" ht="25.5" customHeight="1" spans="1:256">
      <c r="A16" s="120" t="s">
        <v>1513</v>
      </c>
      <c r="B16" s="92"/>
      <c r="C16" s="92"/>
      <c r="D16" s="92"/>
      <c r="E16" s="117"/>
      <c r="F16" s="118"/>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row>
    <row r="17" s="109" customFormat="1" ht="25.5" customHeight="1" spans="1:6">
      <c r="A17" s="119" t="s">
        <v>1514</v>
      </c>
      <c r="B17" s="92"/>
      <c r="C17" s="92"/>
      <c r="D17" s="92"/>
      <c r="E17" s="117"/>
      <c r="F17" s="123"/>
    </row>
    <row r="18" s="109" customFormat="1" ht="25.5" customHeight="1" spans="1:6">
      <c r="A18" s="124" t="s">
        <v>1515</v>
      </c>
      <c r="B18" s="92"/>
      <c r="C18" s="92"/>
      <c r="D18" s="92"/>
      <c r="E18" s="117"/>
      <c r="F18" s="123"/>
    </row>
    <row r="19" s="107" customFormat="1" ht="25.5" customHeight="1" spans="1:256">
      <c r="A19" s="125" t="s">
        <v>1516</v>
      </c>
      <c r="B19" s="98"/>
      <c r="C19" s="98"/>
      <c r="D19" s="98"/>
      <c r="E19" s="126"/>
      <c r="F19" s="127"/>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110" customFormat="1" ht="25.5" customHeight="1" spans="1:6">
      <c r="A20" s="128" t="s">
        <v>1502</v>
      </c>
      <c r="B20" s="100">
        <f>B5</f>
        <v>0</v>
      </c>
      <c r="C20" s="100">
        <f>C5</f>
        <v>0</v>
      </c>
      <c r="D20" s="100">
        <f>D5</f>
        <v>0</v>
      </c>
      <c r="E20" s="129"/>
      <c r="F20" s="130"/>
    </row>
    <row r="21" s="107" customFormat="1" ht="25.5" customHeight="1" spans="1:6">
      <c r="A21" s="131" t="s">
        <v>1517</v>
      </c>
      <c r="B21" s="92">
        <v>43</v>
      </c>
      <c r="C21" s="92">
        <v>43</v>
      </c>
      <c r="D21" s="92">
        <v>43</v>
      </c>
      <c r="E21" s="132"/>
      <c r="F21" s="122"/>
    </row>
    <row r="22" s="107" customFormat="1" ht="25.5" customHeight="1" spans="1:6">
      <c r="A22" s="131" t="s">
        <v>1518</v>
      </c>
      <c r="B22" s="92">
        <v>118</v>
      </c>
      <c r="C22" s="92">
        <v>118</v>
      </c>
      <c r="D22" s="92">
        <v>119</v>
      </c>
      <c r="E22" s="132"/>
      <c r="F22" s="122"/>
    </row>
    <row r="23" s="107" customFormat="1" ht="25.5" customHeight="1" spans="1:6">
      <c r="A23" s="131" t="s">
        <v>1519</v>
      </c>
      <c r="B23" s="92"/>
      <c r="C23" s="92">
        <v>-111</v>
      </c>
      <c r="D23" s="107">
        <v>-112</v>
      </c>
      <c r="E23" s="132"/>
      <c r="F23" s="122"/>
    </row>
    <row r="24" s="107" customFormat="1" ht="25.5" customHeight="1" spans="1:256">
      <c r="A24" s="116" t="s">
        <v>1520</v>
      </c>
      <c r="B24" s="92">
        <f>SUM(B20:B23)</f>
        <v>161</v>
      </c>
      <c r="C24" s="92">
        <f>SUM(C20:C23)</f>
        <v>50</v>
      </c>
      <c r="D24" s="92">
        <f>SUM(D20:D23)</f>
        <v>50</v>
      </c>
      <c r="E24" s="132"/>
      <c r="F24" s="122"/>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0"/>
  <sheetViews>
    <sheetView showGridLines="0" topLeftCell="A3" workbookViewId="0">
      <selection activeCell="K7" sqref="K7"/>
    </sheetView>
  </sheetViews>
  <sheetFormatPr defaultColWidth="8.7" defaultRowHeight="15.6"/>
  <cols>
    <col min="1" max="1" width="43.1" style="86" customWidth="1"/>
    <col min="2" max="4" width="8.6" style="86" customWidth="1"/>
    <col min="5" max="5" width="9.5" style="86" customWidth="1"/>
    <col min="6" max="6" width="10.2" style="86" customWidth="1"/>
    <col min="7" max="7" width="9" style="86" hidden="1" customWidth="1"/>
    <col min="8" max="32" width="9" style="86" customWidth="1"/>
    <col min="33" max="16384" width="8.7" style="86"/>
  </cols>
  <sheetData>
    <row r="1" ht="38.1" customHeight="1" spans="1:32">
      <c r="A1" s="87" t="s">
        <v>1538</v>
      </c>
      <c r="B1" s="87"/>
      <c r="C1" s="87"/>
      <c r="D1" s="87"/>
      <c r="E1" s="87"/>
      <c r="F1" s="87"/>
      <c r="G1"/>
      <c r="H1"/>
      <c r="I1"/>
      <c r="J1"/>
      <c r="K1"/>
      <c r="L1"/>
      <c r="M1"/>
      <c r="N1"/>
      <c r="O1"/>
      <c r="P1"/>
      <c r="Q1"/>
      <c r="R1"/>
      <c r="S1"/>
      <c r="T1"/>
      <c r="U1"/>
      <c r="V1"/>
      <c r="W1"/>
      <c r="X1"/>
      <c r="Y1"/>
      <c r="Z1"/>
      <c r="AA1"/>
      <c r="AB1"/>
      <c r="AC1"/>
      <c r="AD1"/>
      <c r="AE1"/>
      <c r="AF1"/>
    </row>
    <row r="2" ht="23.1" customHeight="1" spans="5:32">
      <c r="E2" s="88"/>
      <c r="F2" s="86" t="s">
        <v>37</v>
      </c>
      <c r="G2"/>
      <c r="H2"/>
      <c r="I2"/>
      <c r="J2"/>
      <c r="K2"/>
      <c r="L2"/>
      <c r="M2"/>
      <c r="N2"/>
      <c r="O2"/>
      <c r="P2"/>
      <c r="Q2"/>
      <c r="R2"/>
      <c r="S2"/>
      <c r="T2"/>
      <c r="U2"/>
      <c r="V2"/>
      <c r="W2"/>
      <c r="X2"/>
      <c r="Y2"/>
      <c r="Z2"/>
      <c r="AA2"/>
      <c r="AB2"/>
      <c r="AC2"/>
      <c r="AD2"/>
      <c r="AE2"/>
      <c r="AF2"/>
    </row>
    <row r="3" ht="30" customHeight="1" spans="1:32">
      <c r="A3" s="89" t="s">
        <v>38</v>
      </c>
      <c r="B3" s="90" t="s">
        <v>39</v>
      </c>
      <c r="C3" s="90"/>
      <c r="D3" s="90"/>
      <c r="E3" s="90"/>
      <c r="F3" s="90"/>
      <c r="G3"/>
      <c r="H3"/>
      <c r="I3"/>
      <c r="J3"/>
      <c r="K3"/>
      <c r="L3"/>
      <c r="M3"/>
      <c r="N3"/>
      <c r="O3"/>
      <c r="P3"/>
      <c r="Q3"/>
      <c r="R3"/>
      <c r="S3"/>
      <c r="T3"/>
      <c r="U3"/>
      <c r="V3"/>
      <c r="W3"/>
      <c r="X3"/>
      <c r="Y3"/>
      <c r="Z3"/>
      <c r="AA3"/>
      <c r="AB3"/>
      <c r="AC3"/>
      <c r="AD3"/>
      <c r="AE3"/>
      <c r="AF3"/>
    </row>
    <row r="4" ht="38.1" customHeight="1" spans="1:6">
      <c r="A4" s="89"/>
      <c r="B4" s="89" t="s">
        <v>40</v>
      </c>
      <c r="C4" s="89" t="s">
        <v>41</v>
      </c>
      <c r="D4" s="89" t="s">
        <v>42</v>
      </c>
      <c r="E4" s="89" t="s">
        <v>43</v>
      </c>
      <c r="F4" s="89" t="s">
        <v>75</v>
      </c>
    </row>
    <row r="5" ht="30.9" customHeight="1" spans="1:32">
      <c r="A5" s="91" t="s">
        <v>1522</v>
      </c>
      <c r="B5" s="92">
        <f>B6+B10+B16+B17</f>
        <v>161</v>
      </c>
      <c r="C5" s="92">
        <f>C6+C10+C16+C17</f>
        <v>19</v>
      </c>
      <c r="D5" s="92">
        <f>D6+D10+D16+D17</f>
        <v>19</v>
      </c>
      <c r="E5" s="93">
        <f t="shared" ref="E5:E7" si="0">D5/C5</f>
        <v>1</v>
      </c>
      <c r="F5" s="94">
        <f t="shared" ref="F5:F7" si="1">D5/G5</f>
        <v>0.678571428571429</v>
      </c>
      <c r="G5" s="92">
        <v>28</v>
      </c>
      <c r="H5"/>
      <c r="I5"/>
      <c r="J5"/>
      <c r="K5"/>
      <c r="L5"/>
      <c r="M5"/>
      <c r="N5"/>
      <c r="O5"/>
      <c r="P5"/>
      <c r="Q5"/>
      <c r="R5"/>
      <c r="S5"/>
      <c r="T5"/>
      <c r="U5"/>
      <c r="V5"/>
      <c r="W5"/>
      <c r="X5"/>
      <c r="Y5"/>
      <c r="Z5"/>
      <c r="AA5"/>
      <c r="AB5"/>
      <c r="AC5"/>
      <c r="AD5"/>
      <c r="AE5"/>
      <c r="AF5"/>
    </row>
    <row r="6" ht="30.9" customHeight="1" spans="1:32">
      <c r="A6" s="95" t="s">
        <v>1523</v>
      </c>
      <c r="B6" s="92">
        <f>SUM(B7:B9)</f>
        <v>161</v>
      </c>
      <c r="C6" s="92">
        <f>SUM(C7:C9)</f>
        <v>19</v>
      </c>
      <c r="D6" s="92">
        <f>SUM(D7:D9)</f>
        <v>19</v>
      </c>
      <c r="E6" s="93">
        <f t="shared" si="0"/>
        <v>1</v>
      </c>
      <c r="F6" s="94">
        <f t="shared" si="1"/>
        <v>0.678571428571429</v>
      </c>
      <c r="G6" s="92">
        <v>28</v>
      </c>
      <c r="H6"/>
      <c r="I6"/>
      <c r="J6"/>
      <c r="K6"/>
      <c r="L6"/>
      <c r="M6"/>
      <c r="N6"/>
      <c r="O6"/>
      <c r="P6"/>
      <c r="Q6"/>
      <c r="R6"/>
      <c r="S6"/>
      <c r="T6"/>
      <c r="U6"/>
      <c r="V6"/>
      <c r="W6"/>
      <c r="X6"/>
      <c r="Y6"/>
      <c r="Z6"/>
      <c r="AA6"/>
      <c r="AB6"/>
      <c r="AC6"/>
      <c r="AD6"/>
      <c r="AE6"/>
      <c r="AF6"/>
    </row>
    <row r="7" ht="30.9" customHeight="1" spans="1:32">
      <c r="A7" s="96" t="s">
        <v>1524</v>
      </c>
      <c r="B7" s="97">
        <v>161</v>
      </c>
      <c r="C7" s="97">
        <v>19</v>
      </c>
      <c r="D7" s="92">
        <v>19</v>
      </c>
      <c r="E7" s="93">
        <f t="shared" si="0"/>
        <v>1</v>
      </c>
      <c r="F7" s="94">
        <f t="shared" si="1"/>
        <v>2.375</v>
      </c>
      <c r="G7" s="92">
        <v>8</v>
      </c>
      <c r="H7"/>
      <c r="I7"/>
      <c r="J7"/>
      <c r="K7"/>
      <c r="L7"/>
      <c r="M7"/>
      <c r="N7"/>
      <c r="O7"/>
      <c r="P7"/>
      <c r="Q7"/>
      <c r="R7"/>
      <c r="S7"/>
      <c r="T7"/>
      <c r="U7"/>
      <c r="V7"/>
      <c r="W7"/>
      <c r="X7"/>
      <c r="Y7"/>
      <c r="Z7"/>
      <c r="AA7"/>
      <c r="AB7"/>
      <c r="AC7"/>
      <c r="AD7"/>
      <c r="AE7"/>
      <c r="AF7"/>
    </row>
    <row r="8" ht="30.9" customHeight="1" spans="1:32">
      <c r="A8" s="96" t="s">
        <v>1525</v>
      </c>
      <c r="B8" s="92"/>
      <c r="C8" s="92"/>
      <c r="D8" s="92"/>
      <c r="E8" s="93"/>
      <c r="F8" s="94"/>
      <c r="G8" s="92"/>
      <c r="H8"/>
      <c r="I8"/>
      <c r="J8"/>
      <c r="K8"/>
      <c r="L8"/>
      <c r="M8"/>
      <c r="N8"/>
      <c r="O8"/>
      <c r="P8"/>
      <c r="Q8"/>
      <c r="R8"/>
      <c r="S8"/>
      <c r="T8"/>
      <c r="U8"/>
      <c r="V8"/>
      <c r="W8"/>
      <c r="X8"/>
      <c r="Y8"/>
      <c r="Z8"/>
      <c r="AA8"/>
      <c r="AB8"/>
      <c r="AC8"/>
      <c r="AD8"/>
      <c r="AE8"/>
      <c r="AF8"/>
    </row>
    <row r="9" ht="30.9" customHeight="1" spans="1:32">
      <c r="A9" s="96" t="s">
        <v>1526</v>
      </c>
      <c r="B9" s="92"/>
      <c r="C9" s="92"/>
      <c r="D9" s="92"/>
      <c r="E9" s="93"/>
      <c r="F9" s="94"/>
      <c r="G9" s="92">
        <v>20</v>
      </c>
      <c r="H9"/>
      <c r="I9"/>
      <c r="J9"/>
      <c r="K9"/>
      <c r="L9"/>
      <c r="M9"/>
      <c r="N9"/>
      <c r="O9"/>
      <c r="P9"/>
      <c r="Q9"/>
      <c r="R9"/>
      <c r="S9"/>
      <c r="T9"/>
      <c r="U9"/>
      <c r="V9"/>
      <c r="W9"/>
      <c r="X9"/>
      <c r="Y9"/>
      <c r="Z9"/>
      <c r="AA9"/>
      <c r="AB9"/>
      <c r="AC9"/>
      <c r="AD9"/>
      <c r="AE9"/>
      <c r="AF9"/>
    </row>
    <row r="10" ht="30.9" customHeight="1" spans="1:32">
      <c r="A10" s="95" t="s">
        <v>1527</v>
      </c>
      <c r="B10" s="92"/>
      <c r="C10" s="92"/>
      <c r="D10" s="92"/>
      <c r="E10" s="93"/>
      <c r="F10" s="94"/>
      <c r="G10"/>
      <c r="H10"/>
      <c r="I10"/>
      <c r="J10"/>
      <c r="K10"/>
      <c r="L10"/>
      <c r="M10"/>
      <c r="N10"/>
      <c r="O10"/>
      <c r="P10"/>
      <c r="Q10"/>
      <c r="R10"/>
      <c r="S10"/>
      <c r="T10"/>
      <c r="U10"/>
      <c r="V10"/>
      <c r="W10"/>
      <c r="X10"/>
      <c r="Y10"/>
      <c r="Z10"/>
      <c r="AA10"/>
      <c r="AB10"/>
      <c r="AC10"/>
      <c r="AD10"/>
      <c r="AE10"/>
      <c r="AF10"/>
    </row>
    <row r="11" ht="30.9" customHeight="1" spans="1:32">
      <c r="A11" s="96" t="s">
        <v>1528</v>
      </c>
      <c r="B11" s="92"/>
      <c r="C11" s="92"/>
      <c r="D11" s="92"/>
      <c r="E11" s="93"/>
      <c r="F11" s="94"/>
      <c r="G11"/>
      <c r="H11"/>
      <c r="I11"/>
      <c r="J11"/>
      <c r="K11"/>
      <c r="L11"/>
      <c r="M11"/>
      <c r="N11"/>
      <c r="O11"/>
      <c r="P11"/>
      <c r="Q11"/>
      <c r="R11"/>
      <c r="S11"/>
      <c r="T11"/>
      <c r="U11"/>
      <c r="V11"/>
      <c r="W11"/>
      <c r="X11"/>
      <c r="Y11"/>
      <c r="Z11"/>
      <c r="AA11"/>
      <c r="AB11"/>
      <c r="AC11"/>
      <c r="AD11"/>
      <c r="AE11"/>
      <c r="AF11"/>
    </row>
    <row r="12" ht="30.9" customHeight="1" spans="1:32">
      <c r="A12" s="96" t="s">
        <v>1529</v>
      </c>
      <c r="B12" s="92"/>
      <c r="C12" s="92"/>
      <c r="D12" s="92"/>
      <c r="E12" s="93"/>
      <c r="F12" s="94"/>
      <c r="G12"/>
      <c r="H12"/>
      <c r="I12"/>
      <c r="J12"/>
      <c r="K12"/>
      <c r="L12"/>
      <c r="M12"/>
      <c r="N12"/>
      <c r="O12"/>
      <c r="P12"/>
      <c r="Q12"/>
      <c r="R12"/>
      <c r="S12"/>
      <c r="T12"/>
      <c r="U12"/>
      <c r="V12"/>
      <c r="W12"/>
      <c r="X12"/>
      <c r="Y12"/>
      <c r="Z12"/>
      <c r="AA12"/>
      <c r="AB12"/>
      <c r="AC12"/>
      <c r="AD12"/>
      <c r="AE12"/>
      <c r="AF12"/>
    </row>
    <row r="13" ht="30.9" customHeight="1" spans="1:32">
      <c r="A13" s="96" t="s">
        <v>1530</v>
      </c>
      <c r="B13" s="92"/>
      <c r="C13" s="92"/>
      <c r="D13" s="92"/>
      <c r="E13" s="93"/>
      <c r="F13" s="94"/>
      <c r="G13"/>
      <c r="H13"/>
      <c r="I13"/>
      <c r="J13"/>
      <c r="K13"/>
      <c r="L13"/>
      <c r="M13"/>
      <c r="N13"/>
      <c r="O13"/>
      <c r="P13"/>
      <c r="Q13"/>
      <c r="R13"/>
      <c r="S13"/>
      <c r="T13"/>
      <c r="U13"/>
      <c r="V13"/>
      <c r="W13"/>
      <c r="X13"/>
      <c r="Y13"/>
      <c r="Z13"/>
      <c r="AA13"/>
      <c r="AB13"/>
      <c r="AC13"/>
      <c r="AD13"/>
      <c r="AE13"/>
      <c r="AF13"/>
    </row>
    <row r="14" ht="30.9" customHeight="1" spans="1:32">
      <c r="A14" s="96" t="s">
        <v>1531</v>
      </c>
      <c r="B14" s="92"/>
      <c r="C14" s="92"/>
      <c r="D14" s="92"/>
      <c r="E14" s="93"/>
      <c r="F14" s="94"/>
      <c r="G14"/>
      <c r="H14"/>
      <c r="I14"/>
      <c r="J14"/>
      <c r="K14"/>
      <c r="L14"/>
      <c r="M14"/>
      <c r="N14"/>
      <c r="O14"/>
      <c r="P14"/>
      <c r="Q14"/>
      <c r="R14"/>
      <c r="S14"/>
      <c r="T14"/>
      <c r="U14"/>
      <c r="V14"/>
      <c r="W14"/>
      <c r="X14"/>
      <c r="Y14"/>
      <c r="Z14"/>
      <c r="AA14"/>
      <c r="AB14"/>
      <c r="AC14"/>
      <c r="AD14"/>
      <c r="AE14"/>
      <c r="AF14"/>
    </row>
    <row r="15" ht="30.9" customHeight="1" spans="1:32">
      <c r="A15" s="96" t="s">
        <v>1532</v>
      </c>
      <c r="B15" s="92"/>
      <c r="C15" s="92"/>
      <c r="D15" s="92"/>
      <c r="E15" s="93"/>
      <c r="F15" s="94"/>
      <c r="G15"/>
      <c r="H15"/>
      <c r="I15"/>
      <c r="J15"/>
      <c r="K15"/>
      <c r="L15"/>
      <c r="M15"/>
      <c r="N15"/>
      <c r="O15"/>
      <c r="P15"/>
      <c r="Q15"/>
      <c r="R15"/>
      <c r="S15"/>
      <c r="T15"/>
      <c r="U15"/>
      <c r="V15"/>
      <c r="W15"/>
      <c r="X15"/>
      <c r="Y15"/>
      <c r="Z15"/>
      <c r="AA15"/>
      <c r="AB15"/>
      <c r="AC15"/>
      <c r="AD15"/>
      <c r="AE15"/>
      <c r="AF15"/>
    </row>
    <row r="16" ht="30.9" customHeight="1" spans="1:32">
      <c r="A16" s="95" t="s">
        <v>1533</v>
      </c>
      <c r="B16" s="92"/>
      <c r="C16" s="92"/>
      <c r="D16" s="92"/>
      <c r="E16" s="93"/>
      <c r="F16" s="94"/>
      <c r="G16"/>
      <c r="H16"/>
      <c r="I16"/>
      <c r="J16"/>
      <c r="K16"/>
      <c r="L16"/>
      <c r="M16"/>
      <c r="N16"/>
      <c r="O16"/>
      <c r="P16"/>
      <c r="Q16"/>
      <c r="R16"/>
      <c r="S16"/>
      <c r="T16"/>
      <c r="U16"/>
      <c r="V16"/>
      <c r="W16"/>
      <c r="X16"/>
      <c r="Y16"/>
      <c r="Z16"/>
      <c r="AA16"/>
      <c r="AB16"/>
      <c r="AC16"/>
      <c r="AD16"/>
      <c r="AE16"/>
      <c r="AF16"/>
    </row>
    <row r="17" ht="30.9" customHeight="1" spans="1:32">
      <c r="A17" s="95" t="s">
        <v>1534</v>
      </c>
      <c r="B17" s="98"/>
      <c r="C17" s="98"/>
      <c r="D17" s="98"/>
      <c r="E17" s="93"/>
      <c r="F17" s="94"/>
      <c r="G17"/>
      <c r="H17"/>
      <c r="I17"/>
      <c r="J17"/>
      <c r="K17"/>
      <c r="L17"/>
      <c r="M17"/>
      <c r="N17"/>
      <c r="O17"/>
      <c r="P17"/>
      <c r="Q17"/>
      <c r="R17"/>
      <c r="S17"/>
      <c r="T17"/>
      <c r="U17"/>
      <c r="V17"/>
      <c r="W17"/>
      <c r="X17"/>
      <c r="Y17"/>
      <c r="Z17"/>
      <c r="AA17"/>
      <c r="AB17"/>
      <c r="AC17"/>
      <c r="AD17"/>
      <c r="AE17"/>
      <c r="AF17"/>
    </row>
    <row r="18" ht="30.9" customHeight="1" spans="1:32">
      <c r="A18" s="99" t="s">
        <v>1520</v>
      </c>
      <c r="B18" s="100">
        <f>'21国资区级收入'!B24</f>
        <v>161</v>
      </c>
      <c r="C18" s="100">
        <f>'21国资区级收入'!C24</f>
        <v>50</v>
      </c>
      <c r="D18" s="100">
        <f>'21国资区级收入'!D24</f>
        <v>50</v>
      </c>
      <c r="E18" s="101"/>
      <c r="F18" s="102"/>
      <c r="G18"/>
      <c r="H18"/>
      <c r="I18"/>
      <c r="J18"/>
      <c r="K18"/>
      <c r="L18"/>
      <c r="M18"/>
      <c r="N18"/>
      <c r="O18"/>
      <c r="P18"/>
      <c r="Q18"/>
      <c r="R18"/>
      <c r="S18"/>
      <c r="T18"/>
      <c r="U18"/>
      <c r="V18"/>
      <c r="W18"/>
      <c r="X18"/>
      <c r="Y18"/>
      <c r="Z18"/>
      <c r="AA18"/>
      <c r="AB18"/>
      <c r="AC18"/>
      <c r="AD18"/>
      <c r="AE18"/>
      <c r="AF18"/>
    </row>
    <row r="19" ht="30.9" customHeight="1" spans="1:32">
      <c r="A19" s="103" t="s">
        <v>1535</v>
      </c>
      <c r="B19" s="92">
        <f>B5</f>
        <v>161</v>
      </c>
      <c r="C19" s="92">
        <f t="shared" ref="C19:D19" si="2">C5</f>
        <v>19</v>
      </c>
      <c r="D19" s="92">
        <f t="shared" si="2"/>
        <v>19</v>
      </c>
      <c r="E19" s="104"/>
      <c r="F19" s="105"/>
      <c r="G19"/>
      <c r="H19"/>
      <c r="I19"/>
      <c r="J19"/>
      <c r="K19"/>
      <c r="L19"/>
      <c r="M19"/>
      <c r="N19"/>
      <c r="O19"/>
      <c r="P19"/>
      <c r="Q19"/>
      <c r="R19"/>
      <c r="S19"/>
      <c r="T19"/>
      <c r="U19"/>
      <c r="V19"/>
      <c r="W19"/>
      <c r="X19"/>
      <c r="Y19"/>
      <c r="Z19"/>
      <c r="AA19"/>
      <c r="AB19"/>
      <c r="AC19"/>
      <c r="AD19"/>
      <c r="AE19"/>
      <c r="AF19"/>
    </row>
    <row r="20" ht="30.9" customHeight="1" spans="1:32">
      <c r="A20" s="91" t="s">
        <v>1536</v>
      </c>
      <c r="B20" s="92">
        <f t="shared" ref="B20:D20" si="3">B18-B19</f>
        <v>0</v>
      </c>
      <c r="C20" s="92">
        <f t="shared" si="3"/>
        <v>31</v>
      </c>
      <c r="D20" s="92">
        <f t="shared" si="3"/>
        <v>31</v>
      </c>
      <c r="E20" s="104"/>
      <c r="F20" s="105"/>
      <c r="G20"/>
      <c r="H20"/>
      <c r="I20"/>
      <c r="J20"/>
      <c r="K20"/>
      <c r="L20"/>
      <c r="M20"/>
      <c r="N20"/>
      <c r="O20"/>
      <c r="P20"/>
      <c r="Q20"/>
      <c r="R20"/>
      <c r="S20"/>
      <c r="T20"/>
      <c r="U20"/>
      <c r="V20"/>
      <c r="W20"/>
      <c r="X20"/>
      <c r="Y20"/>
      <c r="Z20"/>
      <c r="AA20"/>
      <c r="AB20"/>
      <c r="AC20"/>
      <c r="AD20"/>
      <c r="AE20"/>
      <c r="AF20"/>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0"/>
  <sheetViews>
    <sheetView workbookViewId="0">
      <selection activeCell="E16" sqref="E16"/>
    </sheetView>
  </sheetViews>
  <sheetFormatPr defaultColWidth="9" defaultRowHeight="15.6" outlineLevelCol="3"/>
  <cols>
    <col min="1" max="1" width="36.6" customWidth="1"/>
    <col min="2" max="3" width="12.9" customWidth="1"/>
    <col min="4" max="4" width="11.2" customWidth="1"/>
  </cols>
  <sheetData>
    <row r="1" ht="61" customHeight="1" spans="1:4">
      <c r="A1" s="76" t="s">
        <v>1539</v>
      </c>
      <c r="B1" s="76"/>
      <c r="C1" s="76"/>
      <c r="D1" s="76"/>
    </row>
    <row r="2" ht="15" customHeight="1" spans="1:4">
      <c r="A2" s="28"/>
      <c r="B2" s="77"/>
      <c r="C2" s="78"/>
      <c r="D2" s="79" t="s">
        <v>37</v>
      </c>
    </row>
    <row r="3" ht="20.1" customHeight="1" spans="1:4">
      <c r="A3" s="30" t="s">
        <v>38</v>
      </c>
      <c r="B3" s="30" t="s">
        <v>41</v>
      </c>
      <c r="C3" s="30" t="s">
        <v>109</v>
      </c>
      <c r="D3" s="30" t="s">
        <v>1540</v>
      </c>
    </row>
    <row r="4" ht="20.1" customHeight="1" spans="1:4">
      <c r="A4" s="30"/>
      <c r="B4" s="30"/>
      <c r="C4" s="30"/>
      <c r="D4" s="30"/>
    </row>
    <row r="5" spans="1:4">
      <c r="A5" s="80" t="s">
        <v>1541</v>
      </c>
      <c r="B5" s="81">
        <f>B6+B17+B27+B29</f>
        <v>19</v>
      </c>
      <c r="C5" s="81">
        <f>C6+C17+C27+C29</f>
        <v>19</v>
      </c>
      <c r="D5" s="82">
        <f>C5/B5</f>
        <v>1</v>
      </c>
    </row>
    <row r="6" spans="1:4">
      <c r="A6" s="80" t="s">
        <v>1542</v>
      </c>
      <c r="B6" s="83">
        <f>SUM(B7:B16)</f>
        <v>19</v>
      </c>
      <c r="C6" s="83">
        <f>SUM(C7:C16)</f>
        <v>19</v>
      </c>
      <c r="D6" s="84">
        <f>C6/B6</f>
        <v>1</v>
      </c>
    </row>
    <row r="7" spans="1:4">
      <c r="A7" s="85" t="s">
        <v>1543</v>
      </c>
      <c r="B7" s="83">
        <v>0</v>
      </c>
      <c r="C7" s="83">
        <v>0</v>
      </c>
      <c r="D7" s="84"/>
    </row>
    <row r="8" spans="1:4">
      <c r="A8" s="85" t="s">
        <v>1544</v>
      </c>
      <c r="B8" s="83">
        <v>0</v>
      </c>
      <c r="C8" s="83">
        <v>0</v>
      </c>
      <c r="D8" s="84"/>
    </row>
    <row r="9" spans="1:4">
      <c r="A9" s="85" t="s">
        <v>1545</v>
      </c>
      <c r="B9" s="83">
        <v>0</v>
      </c>
      <c r="C9" s="83">
        <v>0</v>
      </c>
      <c r="D9" s="84"/>
    </row>
    <row r="10" spans="1:4">
      <c r="A10" s="85" t="s">
        <v>1546</v>
      </c>
      <c r="B10" s="83">
        <v>0</v>
      </c>
      <c r="C10" s="83">
        <v>0</v>
      </c>
      <c r="D10" s="84"/>
    </row>
    <row r="11" spans="1:4">
      <c r="A11" s="85" t="s">
        <v>1547</v>
      </c>
      <c r="B11" s="83">
        <v>19</v>
      </c>
      <c r="C11" s="83">
        <v>19</v>
      </c>
      <c r="D11" s="84">
        <f>C11/B11</f>
        <v>1</v>
      </c>
    </row>
    <row r="12" spans="1:4">
      <c r="A12" s="85" t="s">
        <v>1548</v>
      </c>
      <c r="B12" s="83">
        <v>0</v>
      </c>
      <c r="C12" s="83">
        <v>0</v>
      </c>
      <c r="D12" s="84"/>
    </row>
    <row r="13" spans="1:4">
      <c r="A13" s="85" t="s">
        <v>1549</v>
      </c>
      <c r="B13" s="83">
        <v>0</v>
      </c>
      <c r="C13" s="83">
        <v>0</v>
      </c>
      <c r="D13" s="84"/>
    </row>
    <row r="14" spans="1:4">
      <c r="A14" s="85" t="s">
        <v>1550</v>
      </c>
      <c r="B14" s="83">
        <v>0</v>
      </c>
      <c r="C14" s="83">
        <v>0</v>
      </c>
      <c r="D14" s="84"/>
    </row>
    <row r="15" spans="1:4">
      <c r="A15" s="85" t="s">
        <v>1551</v>
      </c>
      <c r="B15" s="83">
        <v>0</v>
      </c>
      <c r="C15" s="83">
        <v>0</v>
      </c>
      <c r="D15" s="84"/>
    </row>
    <row r="16" spans="1:4">
      <c r="A16" s="85" t="s">
        <v>1552</v>
      </c>
      <c r="B16" s="83">
        <v>0</v>
      </c>
      <c r="C16" s="83">
        <v>0</v>
      </c>
      <c r="D16" s="84"/>
    </row>
    <row r="17" spans="1:4">
      <c r="A17" s="80" t="s">
        <v>1553</v>
      </c>
      <c r="B17" s="83">
        <f>SUM(B18:B26)</f>
        <v>0</v>
      </c>
      <c r="C17" s="83">
        <f>SUM(C18:C26)</f>
        <v>0</v>
      </c>
      <c r="D17" s="84"/>
    </row>
    <row r="18" spans="1:4">
      <c r="A18" s="85" t="s">
        <v>1554</v>
      </c>
      <c r="B18" s="83">
        <v>0</v>
      </c>
      <c r="C18" s="83">
        <v>0</v>
      </c>
      <c r="D18" s="84"/>
    </row>
    <row r="19" spans="1:4">
      <c r="A19" s="85" t="s">
        <v>1555</v>
      </c>
      <c r="B19" s="83">
        <v>0</v>
      </c>
      <c r="C19" s="83">
        <v>0</v>
      </c>
      <c r="D19" s="84"/>
    </row>
    <row r="20" spans="1:4">
      <c r="A20" s="85" t="s">
        <v>1556</v>
      </c>
      <c r="B20" s="83">
        <v>0</v>
      </c>
      <c r="C20" s="83">
        <v>0</v>
      </c>
      <c r="D20" s="84"/>
    </row>
    <row r="21" spans="1:4">
      <c r="A21" s="85" t="s">
        <v>1557</v>
      </c>
      <c r="B21" s="83">
        <v>0</v>
      </c>
      <c r="C21" s="83">
        <v>0</v>
      </c>
      <c r="D21" s="84"/>
    </row>
    <row r="22" spans="1:4">
      <c r="A22" s="85" t="s">
        <v>1558</v>
      </c>
      <c r="B22" s="83">
        <v>0</v>
      </c>
      <c r="C22" s="83">
        <v>0</v>
      </c>
      <c r="D22" s="84"/>
    </row>
    <row r="23" spans="1:4">
      <c r="A23" s="85" t="s">
        <v>1559</v>
      </c>
      <c r="B23" s="83">
        <v>0</v>
      </c>
      <c r="C23" s="83">
        <v>0</v>
      </c>
      <c r="D23" s="84"/>
    </row>
    <row r="24" spans="1:4">
      <c r="A24" s="85" t="s">
        <v>1560</v>
      </c>
      <c r="B24" s="83">
        <v>0</v>
      </c>
      <c r="C24" s="83">
        <v>0</v>
      </c>
      <c r="D24" s="84"/>
    </row>
    <row r="25" spans="1:4">
      <c r="A25" s="85" t="s">
        <v>1561</v>
      </c>
      <c r="B25" s="83">
        <v>0</v>
      </c>
      <c r="C25" s="83">
        <v>0</v>
      </c>
      <c r="D25" s="84"/>
    </row>
    <row r="26" spans="1:4">
      <c r="A26" s="85" t="s">
        <v>1562</v>
      </c>
      <c r="B26" s="83">
        <v>0</v>
      </c>
      <c r="C26" s="83">
        <v>0</v>
      </c>
      <c r="D26" s="84"/>
    </row>
    <row r="27" spans="1:4">
      <c r="A27" s="80" t="s">
        <v>1563</v>
      </c>
      <c r="B27" s="83">
        <f>B28</f>
        <v>0</v>
      </c>
      <c r="C27" s="83">
        <f>C28</f>
        <v>0</v>
      </c>
      <c r="D27" s="84"/>
    </row>
    <row r="28" spans="1:4">
      <c r="A28" s="85" t="s">
        <v>1564</v>
      </c>
      <c r="B28" s="83">
        <v>0</v>
      </c>
      <c r="C28" s="83">
        <v>0</v>
      </c>
      <c r="D28" s="84"/>
    </row>
    <row r="29" spans="1:4">
      <c r="A29" s="80" t="s">
        <v>1565</v>
      </c>
      <c r="B29" s="83">
        <f>B30</f>
        <v>0</v>
      </c>
      <c r="C29" s="83">
        <f>C30</f>
        <v>0</v>
      </c>
      <c r="D29" s="84"/>
    </row>
    <row r="30" spans="1:4">
      <c r="A30" s="85" t="s">
        <v>1566</v>
      </c>
      <c r="B30" s="83">
        <v>0</v>
      </c>
      <c r="C30" s="83">
        <v>0</v>
      </c>
      <c r="D30" s="84"/>
    </row>
  </sheetData>
  <mergeCells count="5">
    <mergeCell ref="A1:D1"/>
    <mergeCell ref="A3:A4"/>
    <mergeCell ref="B3:B4"/>
    <mergeCell ref="C3:C4"/>
    <mergeCell ref="D3:D4"/>
  </mergeCells>
  <pageMargins left="0.75" right="0.75" top="1" bottom="1" header="0.509027777777778" footer="0.509027777777778"/>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showGridLines="0" workbookViewId="0">
      <selection activeCell="J14" sqref="J14"/>
    </sheetView>
  </sheetViews>
  <sheetFormatPr defaultColWidth="8.7" defaultRowHeight="15.6" outlineLevelCol="6"/>
  <cols>
    <col min="1" max="1" width="45.5" style="57" customWidth="1"/>
    <col min="2" max="4" width="12.7" style="58" customWidth="1"/>
    <col min="5" max="5" width="12.7" style="57" customWidth="1"/>
    <col min="6" max="6" width="12.2" style="57" customWidth="1"/>
    <col min="7" max="32" width="9" style="57" customWidth="1"/>
    <col min="33" max="16384" width="8.7" style="57"/>
  </cols>
  <sheetData>
    <row r="1" s="56" customFormat="1" ht="48" customHeight="1" spans="1:6">
      <c r="A1" s="59" t="s">
        <v>1567</v>
      </c>
      <c r="B1" s="59"/>
      <c r="C1" s="59"/>
      <c r="D1" s="59"/>
      <c r="E1" s="59"/>
      <c r="F1" s="59"/>
    </row>
    <row r="2" s="23" customFormat="1" spans="1:6">
      <c r="A2" s="28"/>
      <c r="B2" s="60"/>
      <c r="C2" s="60"/>
      <c r="D2" s="60"/>
      <c r="F2" s="61" t="s">
        <v>37</v>
      </c>
    </row>
    <row r="3" s="24" customFormat="1" ht="40.5" customHeight="1" spans="1:6">
      <c r="A3" s="30" t="s">
        <v>38</v>
      </c>
      <c r="B3" s="62" t="s">
        <v>40</v>
      </c>
      <c r="C3" s="62" t="s">
        <v>41</v>
      </c>
      <c r="D3" s="63" t="s">
        <v>109</v>
      </c>
      <c r="E3" s="64" t="s">
        <v>74</v>
      </c>
      <c r="F3" s="65" t="s">
        <v>1568</v>
      </c>
    </row>
    <row r="4" s="24" customFormat="1" ht="40.5" customHeight="1" spans="1:6">
      <c r="A4" s="30"/>
      <c r="B4" s="66"/>
      <c r="C4" s="66"/>
      <c r="D4" s="67"/>
      <c r="E4" s="68"/>
      <c r="F4" s="69"/>
    </row>
    <row r="5" ht="35.1" customHeight="1" spans="1:7">
      <c r="A5" s="70" t="s">
        <v>1485</v>
      </c>
      <c r="B5" s="71"/>
      <c r="C5" s="71"/>
      <c r="D5" s="71"/>
      <c r="E5" s="72"/>
      <c r="F5" s="73"/>
      <c r="G5" s="74"/>
    </row>
    <row r="6" ht="35.1" customHeight="1" spans="1:7">
      <c r="A6" s="70" t="s">
        <v>1191</v>
      </c>
      <c r="B6" s="71"/>
      <c r="C6" s="71"/>
      <c r="D6" s="71"/>
      <c r="E6" s="72"/>
      <c r="F6" s="73"/>
      <c r="G6" s="74"/>
    </row>
    <row r="7" ht="35.1" customHeight="1" spans="1:7">
      <c r="A7" s="33" t="s">
        <v>1486</v>
      </c>
      <c r="B7" s="71"/>
      <c r="C7" s="71"/>
      <c r="D7" s="71"/>
      <c r="E7" s="72"/>
      <c r="F7" s="73"/>
      <c r="G7" s="74"/>
    </row>
    <row r="8" ht="35.1" customHeight="1" spans="1:7">
      <c r="A8" s="75" t="s">
        <v>1487</v>
      </c>
      <c r="B8" s="71"/>
      <c r="C8" s="71"/>
      <c r="D8" s="71"/>
      <c r="E8" s="72"/>
      <c r="F8" s="73"/>
      <c r="G8" s="74"/>
    </row>
    <row r="9" ht="35.1" customHeight="1" spans="1:7">
      <c r="A9" s="33" t="s">
        <v>1488</v>
      </c>
      <c r="B9" s="71"/>
      <c r="C9" s="71"/>
      <c r="D9" s="71"/>
      <c r="E9" s="72"/>
      <c r="F9" s="73"/>
      <c r="G9" s="74"/>
    </row>
    <row r="10" ht="35.1" customHeight="1" spans="1:7">
      <c r="A10" s="75" t="s">
        <v>1489</v>
      </c>
      <c r="B10" s="71"/>
      <c r="C10" s="71"/>
      <c r="D10" s="71"/>
      <c r="E10" s="72"/>
      <c r="F10" s="73"/>
      <c r="G10" s="74"/>
    </row>
    <row r="11" ht="35.1" customHeight="1" spans="1:7">
      <c r="A11" s="70" t="s">
        <v>1192</v>
      </c>
      <c r="B11" s="71"/>
      <c r="C11" s="71"/>
      <c r="D11" s="71"/>
      <c r="E11" s="72"/>
      <c r="F11" s="73"/>
      <c r="G11" s="74"/>
    </row>
    <row r="12" ht="35.1" customHeight="1" spans="1:7">
      <c r="A12" s="75" t="s">
        <v>1489</v>
      </c>
      <c r="B12" s="71"/>
      <c r="C12" s="71"/>
      <c r="D12" s="71"/>
      <c r="E12" s="72"/>
      <c r="F12" s="73"/>
      <c r="G12" s="74"/>
    </row>
    <row r="13" ht="35.1" customHeight="1" spans="1:7">
      <c r="A13" s="70" t="s">
        <v>1490</v>
      </c>
      <c r="B13" s="71"/>
      <c r="C13" s="71"/>
      <c r="D13" s="71"/>
      <c r="E13" s="72"/>
      <c r="F13" s="73"/>
      <c r="G13" s="74"/>
    </row>
    <row r="14" ht="35.1" customHeight="1" spans="1:7">
      <c r="A14" s="75" t="s">
        <v>1489</v>
      </c>
      <c r="B14" s="71"/>
      <c r="C14" s="71"/>
      <c r="D14" s="71"/>
      <c r="E14" s="72"/>
      <c r="F14" s="73"/>
      <c r="G14" s="74"/>
    </row>
    <row r="15" spans="1:1">
      <c r="A15" s="57" t="s">
        <v>1187</v>
      </c>
    </row>
  </sheetData>
  <mergeCells count="7">
    <mergeCell ref="A1:F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9" sqref="A9:K17"/>
    </sheetView>
  </sheetViews>
  <sheetFormatPr defaultColWidth="8.7" defaultRowHeight="15.6"/>
  <cols>
    <col min="1" max="5" width="9" style="16" customWidth="1"/>
    <col min="6" max="6" width="26.4" style="16" customWidth="1"/>
    <col min="7" max="32" width="9" style="16" customWidth="1"/>
    <col min="33" max="16384" width="8.7" style="16"/>
  </cols>
  <sheetData>
    <row r="1" spans="10:11">
      <c r="J1" s="20"/>
      <c r="K1" s="20"/>
    </row>
    <row r="2" ht="71.25" customHeight="1" spans="1:11">
      <c r="A2" s="17"/>
      <c r="B2" s="17"/>
      <c r="C2" s="17"/>
      <c r="D2" s="18"/>
      <c r="E2" s="18"/>
      <c r="J2" s="21"/>
      <c r="K2" s="21"/>
    </row>
    <row r="3" ht="71.25" customHeight="1" spans="1:11">
      <c r="A3" s="17"/>
      <c r="B3" s="17"/>
      <c r="C3" s="17"/>
      <c r="D3" s="18"/>
      <c r="E3" s="18"/>
      <c r="J3" s="21"/>
      <c r="K3" s="21"/>
    </row>
    <row r="4" ht="157.5" customHeight="1" spans="1:11">
      <c r="A4" s="47" t="s">
        <v>1569</v>
      </c>
      <c r="B4" s="47"/>
      <c r="C4" s="47"/>
      <c r="D4" s="47"/>
      <c r="E4" s="47"/>
      <c r="F4" s="47"/>
      <c r="G4" s="47"/>
      <c r="H4" s="47"/>
      <c r="I4" s="47"/>
      <c r="J4" s="47"/>
      <c r="K4" s="47"/>
    </row>
    <row r="6" ht="14.25" customHeight="1" spans="5:7">
      <c r="E6" s="48"/>
      <c r="F6" s="48"/>
      <c r="G6" s="48"/>
    </row>
    <row r="7" ht="14.25" customHeight="1" spans="5:7">
      <c r="E7" s="48"/>
      <c r="F7" s="48"/>
      <c r="G7" s="48"/>
    </row>
    <row r="8" ht="14.25" customHeight="1" spans="5:7">
      <c r="E8" s="48"/>
      <c r="F8" s="48"/>
      <c r="G8" s="48"/>
    </row>
    <row r="9" ht="6" customHeight="1" spans="1:11">
      <c r="A9" s="49"/>
      <c r="B9" s="49"/>
      <c r="C9" s="49"/>
      <c r="D9" s="49"/>
      <c r="E9" s="49"/>
      <c r="F9" s="49"/>
      <c r="G9" s="49"/>
      <c r="H9" s="49"/>
      <c r="I9" s="49"/>
      <c r="J9" s="49"/>
      <c r="K9" s="49"/>
    </row>
    <row r="10" hidden="1" spans="1:11">
      <c r="A10" s="49"/>
      <c r="B10" s="49"/>
      <c r="C10" s="49"/>
      <c r="D10" s="49"/>
      <c r="E10" s="49"/>
      <c r="F10" s="49"/>
      <c r="G10" s="49"/>
      <c r="H10" s="49"/>
      <c r="I10" s="49"/>
      <c r="J10" s="49"/>
      <c r="K10" s="49"/>
    </row>
    <row r="11" hidden="1" spans="1:11">
      <c r="A11" s="49"/>
      <c r="B11" s="49"/>
      <c r="C11" s="49"/>
      <c r="D11" s="49"/>
      <c r="E11" s="49"/>
      <c r="F11" s="49"/>
      <c r="G11" s="49"/>
      <c r="H11" s="49"/>
      <c r="I11" s="49"/>
      <c r="J11" s="49"/>
      <c r="K11" s="49"/>
    </row>
    <row r="12" hidden="1" spans="1:11">
      <c r="A12" s="49"/>
      <c r="B12" s="49"/>
      <c r="C12" s="49"/>
      <c r="D12" s="49"/>
      <c r="E12" s="49"/>
      <c r="F12" s="49"/>
      <c r="G12" s="49"/>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49"/>
      <c r="I14" s="49"/>
      <c r="J14" s="49"/>
      <c r="K14" s="49"/>
    </row>
    <row r="15" spans="1:11">
      <c r="A15" s="49"/>
      <c r="B15" s="49"/>
      <c r="C15" s="49"/>
      <c r="D15" s="49"/>
      <c r="E15" s="49"/>
      <c r="F15" s="49"/>
      <c r="G15" s="49"/>
      <c r="H15" s="49"/>
      <c r="I15" s="49"/>
      <c r="J15" s="49"/>
      <c r="K15" s="49"/>
    </row>
    <row r="16" spans="1:11">
      <c r="A16" s="49"/>
      <c r="B16" s="49"/>
      <c r="C16" s="49"/>
      <c r="D16" s="49"/>
      <c r="E16" s="49"/>
      <c r="F16" s="49"/>
      <c r="G16" s="49"/>
      <c r="H16" s="49"/>
      <c r="I16" s="49"/>
      <c r="J16" s="49"/>
      <c r="K16" s="49"/>
    </row>
    <row r="17" spans="1:11">
      <c r="A17" s="49"/>
      <c r="B17" s="49"/>
      <c r="C17" s="49"/>
      <c r="D17" s="49"/>
      <c r="E17" s="49"/>
      <c r="F17" s="49"/>
      <c r="G17" s="49"/>
      <c r="H17" s="49"/>
      <c r="I17" s="49"/>
      <c r="J17" s="49"/>
      <c r="K17" s="49"/>
    </row>
    <row r="22" ht="101.25" customHeight="1"/>
    <row r="23" ht="11.25" customHeight="1"/>
    <row r="26" ht="28.2" spans="6:6">
      <c r="F26" s="50"/>
    </row>
    <row r="28" ht="47.25" customHeight="1" spans="1:11">
      <c r="A28" s="51"/>
      <c r="B28" s="51"/>
      <c r="C28" s="51"/>
      <c r="D28" s="51"/>
      <c r="E28" s="51"/>
      <c r="F28" s="51"/>
      <c r="G28" s="51"/>
      <c r="H28" s="51"/>
      <c r="I28" s="51"/>
      <c r="J28" s="51"/>
      <c r="K28" s="51"/>
    </row>
    <row r="29" ht="35.4" spans="1:11">
      <c r="A29" s="51"/>
      <c r="B29" s="51"/>
      <c r="C29" s="51"/>
      <c r="D29" s="51"/>
      <c r="E29" s="51"/>
      <c r="F29" s="52"/>
      <c r="G29" s="51"/>
      <c r="H29" s="51"/>
      <c r="I29" s="51"/>
      <c r="J29" s="51"/>
      <c r="K29" s="51"/>
    </row>
    <row r="30" ht="35.4" spans="1:11">
      <c r="A30" s="51"/>
      <c r="B30" s="51"/>
      <c r="C30" s="51"/>
      <c r="D30" s="51"/>
      <c r="E30" s="51"/>
      <c r="F30" s="51"/>
      <c r="G30" s="51"/>
      <c r="H30" s="51"/>
      <c r="I30" s="51"/>
      <c r="J30" s="51"/>
      <c r="K30" s="51"/>
    </row>
    <row r="31" ht="35.4" spans="1:11">
      <c r="A31" s="51"/>
      <c r="B31" s="51"/>
      <c r="C31" s="51"/>
      <c r="D31" s="51"/>
      <c r="E31" s="51"/>
      <c r="F31" s="51"/>
      <c r="G31" s="51"/>
      <c r="H31" s="51"/>
      <c r="I31" s="51"/>
      <c r="J31" s="51"/>
      <c r="K31" s="51"/>
    </row>
    <row r="32" ht="35.4" spans="1:11">
      <c r="A32" s="51"/>
      <c r="B32" s="51"/>
      <c r="C32" s="51"/>
      <c r="D32" s="51"/>
      <c r="E32" s="51"/>
      <c r="F32" s="51"/>
      <c r="G32" s="51"/>
      <c r="H32" s="51"/>
      <c r="I32" s="51"/>
      <c r="J32" s="51"/>
      <c r="K32" s="51"/>
    </row>
    <row r="33" spans="1:11">
      <c r="A33" s="53"/>
      <c r="B33" s="53"/>
      <c r="C33" s="53"/>
      <c r="D33" s="53"/>
      <c r="E33" s="53"/>
      <c r="F33" s="53"/>
      <c r="G33" s="53"/>
      <c r="H33" s="53"/>
      <c r="I33" s="53"/>
      <c r="J33" s="53"/>
      <c r="K33" s="53"/>
    </row>
    <row r="34" spans="1:11">
      <c r="A34" s="54"/>
      <c r="B34" s="54"/>
      <c r="C34" s="54"/>
      <c r="D34" s="54"/>
      <c r="E34" s="54"/>
      <c r="F34" s="54"/>
      <c r="G34" s="54"/>
      <c r="H34" s="54"/>
      <c r="I34" s="54"/>
      <c r="J34" s="54"/>
      <c r="K34" s="54"/>
    </row>
    <row r="35" ht="35.25" customHeight="1" spans="1:11">
      <c r="A35" s="54"/>
      <c r="B35" s="54"/>
      <c r="C35" s="54"/>
      <c r="D35" s="54"/>
      <c r="E35" s="54"/>
      <c r="F35" s="54"/>
      <c r="G35" s="54"/>
      <c r="H35" s="54"/>
      <c r="I35" s="54"/>
      <c r="J35" s="54"/>
      <c r="K35" s="54"/>
    </row>
    <row r="36" ht="3.75" customHeight="1" spans="6:11">
      <c r="F36" s="55"/>
      <c r="G36" s="55"/>
      <c r="H36" s="55"/>
      <c r="I36" s="55"/>
      <c r="J36" s="55"/>
      <c r="K36" s="55"/>
    </row>
    <row r="37" ht="14.25" hidden="1" customHeight="1" spans="6:11">
      <c r="F37" s="55"/>
      <c r="G37" s="55"/>
      <c r="H37" s="55"/>
      <c r="I37" s="55"/>
      <c r="J37" s="55"/>
      <c r="K37" s="55"/>
    </row>
    <row r="38" ht="14.25" hidden="1" customHeight="1" spans="6:11">
      <c r="F38" s="55"/>
      <c r="G38" s="55"/>
      <c r="H38" s="55"/>
      <c r="I38" s="55"/>
      <c r="J38" s="55"/>
      <c r="K38" s="55"/>
    </row>
    <row r="39" ht="23.25" customHeight="1" spans="6:11">
      <c r="F39" s="55"/>
      <c r="G39" s="55"/>
      <c r="H39" s="55"/>
      <c r="I39" s="55"/>
      <c r="J39" s="55"/>
      <c r="K39" s="55"/>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showGridLines="0" showZeros="0" workbookViewId="0">
      <selection activeCell="A1" sqref="A1:E1"/>
    </sheetView>
  </sheetViews>
  <sheetFormatPr defaultColWidth="8.7" defaultRowHeight="16.8"/>
  <cols>
    <col min="1" max="1" width="42.7" style="25" customWidth="1"/>
    <col min="2" max="3" width="13.7" style="25" customWidth="1"/>
    <col min="4" max="4" width="12" style="25" customWidth="1"/>
    <col min="5" max="5" width="12" style="26" customWidth="1"/>
    <col min="6" max="6" width="7" style="26" customWidth="1"/>
    <col min="7" max="7" width="9" style="25" customWidth="1"/>
    <col min="8" max="8" width="13.4" style="25" customWidth="1"/>
    <col min="9" max="32" width="9" style="25" customWidth="1"/>
    <col min="33" max="16384" width="8.7" style="25"/>
  </cols>
  <sheetData>
    <row r="1" s="22" customFormat="1" ht="48" customHeight="1" spans="1:6">
      <c r="A1" s="27" t="s">
        <v>1570</v>
      </c>
      <c r="B1" s="27"/>
      <c r="C1" s="27"/>
      <c r="D1" s="27"/>
      <c r="E1" s="27"/>
      <c r="F1" s="27"/>
    </row>
    <row r="2" s="23" customFormat="1" ht="15.6" spans="1:6">
      <c r="A2" s="28"/>
      <c r="E2" s="29" t="s">
        <v>37</v>
      </c>
      <c r="F2" s="44"/>
    </row>
    <row r="3" s="24" customFormat="1" ht="20.1" customHeight="1" spans="1:6">
      <c r="A3" s="30" t="s">
        <v>38</v>
      </c>
      <c r="B3" s="31" t="s">
        <v>40</v>
      </c>
      <c r="C3" s="31" t="s">
        <v>1571</v>
      </c>
      <c r="D3" s="31" t="s">
        <v>1572</v>
      </c>
      <c r="E3" s="31" t="s">
        <v>1174</v>
      </c>
      <c r="F3" s="45"/>
    </row>
    <row r="4" s="24" customFormat="1" ht="20.1" customHeight="1" spans="1:6">
      <c r="A4" s="30"/>
      <c r="B4" s="32"/>
      <c r="C4" s="32"/>
      <c r="D4" s="32"/>
      <c r="E4" s="32"/>
      <c r="F4" s="45"/>
    </row>
    <row r="5" ht="23.25" customHeight="1" spans="1:9">
      <c r="A5" s="33" t="s">
        <v>1573</v>
      </c>
      <c r="B5" s="34"/>
      <c r="C5" s="35"/>
      <c r="D5" s="35"/>
      <c r="E5" s="36"/>
      <c r="F5" s="46"/>
      <c r="G5" s="38"/>
      <c r="H5" s="39"/>
      <c r="I5" s="39"/>
    </row>
    <row r="6" ht="23.25" customHeight="1" spans="1:9">
      <c r="A6" s="41" t="s">
        <v>1574</v>
      </c>
      <c r="B6" s="34"/>
      <c r="C6" s="35"/>
      <c r="D6" s="35"/>
      <c r="E6" s="36"/>
      <c r="F6" s="46"/>
      <c r="G6" s="38"/>
      <c r="H6" s="39"/>
      <c r="I6" s="39"/>
    </row>
    <row r="7" ht="23.25" customHeight="1" spans="1:9">
      <c r="A7" s="41" t="s">
        <v>1575</v>
      </c>
      <c r="B7" s="34"/>
      <c r="C7" s="35"/>
      <c r="D7" s="35"/>
      <c r="E7" s="36"/>
      <c r="F7" s="46"/>
      <c r="G7" s="38"/>
      <c r="H7" s="39"/>
      <c r="I7" s="39"/>
    </row>
    <row r="8" ht="23.25" customHeight="1" spans="1:9">
      <c r="A8" s="41" t="s">
        <v>1576</v>
      </c>
      <c r="B8" s="34"/>
      <c r="C8" s="35"/>
      <c r="D8" s="35"/>
      <c r="E8" s="36"/>
      <c r="F8" s="46"/>
      <c r="G8" s="38"/>
      <c r="H8" s="39"/>
      <c r="I8" s="39"/>
    </row>
    <row r="9" ht="23.25" customHeight="1" spans="1:9">
      <c r="A9" s="40" t="s">
        <v>1577</v>
      </c>
      <c r="B9" s="34"/>
      <c r="C9" s="35"/>
      <c r="D9" s="35"/>
      <c r="E9" s="36"/>
      <c r="F9" s="46"/>
      <c r="G9" s="38"/>
      <c r="H9" s="39"/>
      <c r="I9" s="39"/>
    </row>
    <row r="10" ht="23.25" customHeight="1" spans="1:9">
      <c r="A10" s="41" t="s">
        <v>1574</v>
      </c>
      <c r="B10" s="34"/>
      <c r="C10" s="35"/>
      <c r="D10" s="35"/>
      <c r="E10" s="36"/>
      <c r="F10" s="46"/>
      <c r="G10" s="38"/>
      <c r="H10" s="39"/>
      <c r="I10" s="39"/>
    </row>
    <row r="11" ht="23.25" customHeight="1" spans="1:9">
      <c r="A11" s="41" t="s">
        <v>1575</v>
      </c>
      <c r="B11" s="34"/>
      <c r="C11" s="35"/>
      <c r="D11" s="35"/>
      <c r="E11" s="36"/>
      <c r="F11" s="46"/>
      <c r="G11" s="38"/>
      <c r="H11" s="39"/>
      <c r="I11" s="39"/>
    </row>
    <row r="12" ht="23.25" customHeight="1" spans="1:9">
      <c r="A12" s="41" t="s">
        <v>1576</v>
      </c>
      <c r="B12" s="34"/>
      <c r="C12" s="35"/>
      <c r="D12" s="35"/>
      <c r="E12" s="36"/>
      <c r="F12" s="46"/>
      <c r="G12" s="38"/>
      <c r="H12" s="39"/>
      <c r="I12" s="39"/>
    </row>
    <row r="13" ht="23.25" customHeight="1" spans="1:9">
      <c r="A13" s="41" t="s">
        <v>1578</v>
      </c>
      <c r="B13" s="34"/>
      <c r="C13" s="35"/>
      <c r="D13" s="35"/>
      <c r="E13" s="36"/>
      <c r="F13" s="46"/>
      <c r="G13" s="38"/>
      <c r="H13" s="39"/>
      <c r="I13" s="39"/>
    </row>
    <row r="14" ht="23.25" customHeight="1" spans="1:9">
      <c r="A14" s="41" t="s">
        <v>1574</v>
      </c>
      <c r="B14" s="34"/>
      <c r="C14" s="35"/>
      <c r="D14" s="35"/>
      <c r="E14" s="36"/>
      <c r="F14" s="46"/>
      <c r="G14" s="38"/>
      <c r="H14" s="39"/>
      <c r="I14" s="39"/>
    </row>
    <row r="15" ht="23.25" customHeight="1" spans="1:9">
      <c r="A15" s="41" t="s">
        <v>1576</v>
      </c>
      <c r="B15" s="34"/>
      <c r="C15" s="35"/>
      <c r="D15" s="35"/>
      <c r="E15" s="36"/>
      <c r="F15" s="46"/>
      <c r="G15" s="38"/>
      <c r="H15" s="39"/>
      <c r="I15" s="39"/>
    </row>
    <row r="16" ht="23.25" customHeight="1" spans="1:8">
      <c r="A16" s="41" t="s">
        <v>1579</v>
      </c>
      <c r="B16" s="34"/>
      <c r="C16" s="35"/>
      <c r="D16" s="35"/>
      <c r="E16" s="36"/>
      <c r="F16" s="46"/>
      <c r="H16" s="42"/>
    </row>
    <row r="17" ht="23.25" customHeight="1" spans="1:6">
      <c r="A17" s="41" t="s">
        <v>1574</v>
      </c>
      <c r="B17" s="34"/>
      <c r="C17" s="35"/>
      <c r="D17" s="35"/>
      <c r="E17" s="36"/>
      <c r="F17" s="46"/>
    </row>
    <row r="18" ht="23.25" customHeight="1" spans="1:6">
      <c r="A18" s="41" t="s">
        <v>1575</v>
      </c>
      <c r="B18" s="34"/>
      <c r="C18" s="35"/>
      <c r="D18" s="35"/>
      <c r="E18" s="36"/>
      <c r="F18" s="46"/>
    </row>
    <row r="19" ht="23.25" customHeight="1" spans="1:9">
      <c r="A19" s="41" t="s">
        <v>1576</v>
      </c>
      <c r="B19" s="34"/>
      <c r="C19" s="35"/>
      <c r="D19" s="35"/>
      <c r="E19" s="36"/>
      <c r="F19" s="46"/>
      <c r="G19" s="38"/>
      <c r="H19" s="39"/>
      <c r="I19" s="39"/>
    </row>
    <row r="20" ht="23.25" customHeight="1" spans="1:6">
      <c r="A20" s="41" t="s">
        <v>1580</v>
      </c>
      <c r="B20" s="34"/>
      <c r="C20" s="35"/>
      <c r="D20" s="35"/>
      <c r="E20" s="36"/>
      <c r="F20" s="46"/>
    </row>
    <row r="21" ht="23.25" customHeight="1" spans="1:6">
      <c r="A21" s="41" t="s">
        <v>1574</v>
      </c>
      <c r="B21" s="34"/>
      <c r="C21" s="35"/>
      <c r="D21" s="35"/>
      <c r="E21" s="36"/>
      <c r="F21" s="46"/>
    </row>
    <row r="22" ht="23.25" customHeight="1" spans="1:9">
      <c r="A22" s="41" t="s">
        <v>1576</v>
      </c>
      <c r="B22" s="34"/>
      <c r="C22" s="35"/>
      <c r="D22" s="35"/>
      <c r="E22" s="36"/>
      <c r="F22" s="46"/>
      <c r="G22" s="38"/>
      <c r="H22" s="39"/>
      <c r="I22" s="39"/>
    </row>
    <row r="23" ht="23.25" customHeight="1" spans="1:6">
      <c r="A23" s="43" t="s">
        <v>1581</v>
      </c>
      <c r="B23" s="34"/>
      <c r="C23" s="35"/>
      <c r="D23" s="35"/>
      <c r="E23" s="36"/>
      <c r="F23" s="46"/>
    </row>
    <row r="24" ht="23.25" customHeight="1" spans="1:6">
      <c r="A24" s="41" t="s">
        <v>1574</v>
      </c>
      <c r="B24" s="34"/>
      <c r="C24" s="35"/>
      <c r="D24" s="35"/>
      <c r="E24" s="36"/>
      <c r="F24" s="46"/>
    </row>
    <row r="25" ht="23.25" customHeight="1" spans="1:9">
      <c r="A25" s="41" t="s">
        <v>1576</v>
      </c>
      <c r="B25" s="34"/>
      <c r="C25" s="35"/>
      <c r="D25" s="35"/>
      <c r="E25" s="36"/>
      <c r="F25" s="46"/>
      <c r="G25" s="38"/>
      <c r="H25" s="39"/>
      <c r="I25" s="39"/>
    </row>
    <row r="26" ht="23.25" customHeight="1" spans="1:6">
      <c r="A26" s="43" t="s">
        <v>1582</v>
      </c>
      <c r="B26" s="34"/>
      <c r="C26" s="35"/>
      <c r="D26" s="35"/>
      <c r="E26" s="36"/>
      <c r="F26" s="46"/>
    </row>
    <row r="27" ht="23.25" customHeight="1" spans="1:6">
      <c r="A27" s="41" t="s">
        <v>1574</v>
      </c>
      <c r="B27" s="34"/>
      <c r="C27" s="35"/>
      <c r="D27" s="35"/>
      <c r="E27" s="36"/>
      <c r="F27" s="46"/>
    </row>
    <row r="28" ht="23.25" customHeight="1" spans="1:6">
      <c r="A28" s="41" t="s">
        <v>1575</v>
      </c>
      <c r="B28" s="34"/>
      <c r="C28" s="35"/>
      <c r="D28" s="35"/>
      <c r="E28" s="36"/>
      <c r="F28" s="46"/>
    </row>
    <row r="29" ht="23.25" customHeight="1" spans="1:9">
      <c r="A29" s="41" t="s">
        <v>1576</v>
      </c>
      <c r="B29" s="34"/>
      <c r="C29" s="35"/>
      <c r="D29" s="35"/>
      <c r="E29" s="36"/>
      <c r="F29" s="46"/>
      <c r="G29" s="38"/>
      <c r="H29" s="39"/>
      <c r="I29" s="39"/>
    </row>
    <row r="30" ht="23.25" customHeight="1" spans="1:6">
      <c r="A30" s="43" t="s">
        <v>1583</v>
      </c>
      <c r="B30" s="34"/>
      <c r="C30" s="35"/>
      <c r="D30" s="35"/>
      <c r="E30" s="36"/>
      <c r="F30" s="46"/>
    </row>
    <row r="31" ht="23.25" customHeight="1" spans="1:6">
      <c r="A31" s="41" t="s">
        <v>1574</v>
      </c>
      <c r="B31" s="34"/>
      <c r="C31" s="35"/>
      <c r="D31" s="35"/>
      <c r="E31" s="36"/>
      <c r="F31" s="46"/>
    </row>
    <row r="32" ht="23.25" customHeight="1" spans="1:6">
      <c r="A32" s="41" t="s">
        <v>1575</v>
      </c>
      <c r="B32" s="34"/>
      <c r="C32" s="35"/>
      <c r="D32" s="35"/>
      <c r="E32" s="36"/>
      <c r="F32" s="46"/>
    </row>
    <row r="33" ht="23.25" customHeight="1" spans="1:9">
      <c r="A33" s="41" t="s">
        <v>1576</v>
      </c>
      <c r="B33" s="34"/>
      <c r="C33" s="35"/>
      <c r="D33" s="35"/>
      <c r="E33" s="36"/>
      <c r="F33" s="46"/>
      <c r="G33" s="38"/>
      <c r="H33" s="39"/>
      <c r="I33" s="39"/>
    </row>
    <row r="34" ht="23.25" customHeight="1" spans="1:6">
      <c r="A34" s="41" t="s">
        <v>1584</v>
      </c>
      <c r="B34" s="34"/>
      <c r="C34" s="35"/>
      <c r="D34" s="35"/>
      <c r="E34" s="36"/>
      <c r="F34" s="42"/>
    </row>
    <row r="35" ht="23.25" customHeight="1" spans="1:6">
      <c r="A35" s="41" t="s">
        <v>1574</v>
      </c>
      <c r="B35" s="34"/>
      <c r="C35" s="35"/>
      <c r="D35" s="35"/>
      <c r="E35" s="36"/>
      <c r="F35" s="42"/>
    </row>
    <row r="36" ht="23.25" customHeight="1" spans="1:6">
      <c r="A36" s="41" t="s">
        <v>1575</v>
      </c>
      <c r="B36" s="34"/>
      <c r="C36" s="35"/>
      <c r="D36" s="35"/>
      <c r="E36" s="36"/>
      <c r="F36" s="42"/>
    </row>
    <row r="37" ht="23.25" customHeight="1" spans="1:9">
      <c r="A37" s="41" t="s">
        <v>1576</v>
      </c>
      <c r="B37" s="34"/>
      <c r="C37" s="35"/>
      <c r="D37" s="35"/>
      <c r="E37" s="36"/>
      <c r="F37" s="46"/>
      <c r="G37" s="38"/>
      <c r="H37" s="39"/>
      <c r="I37" s="39"/>
    </row>
    <row r="38" ht="24.6" customHeight="1" spans="1:6">
      <c r="A38" s="25" t="s">
        <v>1585</v>
      </c>
      <c r="F38" s="42"/>
    </row>
    <row r="39" ht="24.6" customHeight="1" spans="6:6">
      <c r="F39" s="42"/>
    </row>
    <row r="40" ht="24.6" customHeight="1" spans="6:6">
      <c r="F40" s="42"/>
    </row>
    <row r="41" ht="24.6" customHeight="1" spans="6:6">
      <c r="F41" s="42"/>
    </row>
    <row r="42" spans="6:6">
      <c r="F42" s="42"/>
    </row>
    <row r="43" spans="6:6">
      <c r="F43" s="42"/>
    </row>
    <row r="44" spans="6:6">
      <c r="F44" s="42"/>
    </row>
    <row r="45" spans="6:6">
      <c r="F45" s="42"/>
    </row>
    <row r="46" spans="6:6">
      <c r="F46" s="42"/>
    </row>
    <row r="47" spans="6:6">
      <c r="F47" s="42"/>
    </row>
  </sheetData>
  <mergeCells count="6">
    <mergeCell ref="A1:E1"/>
    <mergeCell ref="A3:A4"/>
    <mergeCell ref="B3:B4"/>
    <mergeCell ref="C3:C4"/>
    <mergeCell ref="D3:D4"/>
    <mergeCell ref="E3:E4"/>
  </mergeCells>
  <printOptions horizontalCentered="1"/>
  <pageMargins left="0.588888888888889" right="0.588888888888889" top="0.979166666666667" bottom="0.588888888888889" header="0.588888888888889" footer="0.238888888888889"/>
  <pageSetup paperSize="9" scale="94" orientation="landscape"/>
  <headerFooter alignWithMargins="0"/>
  <rowBreaks count="1" manualBreakCount="1">
    <brk id="20" max="6"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showGridLines="0" showZeros="0" workbookViewId="0">
      <selection activeCell="A1" sqref="A1:E1"/>
    </sheetView>
  </sheetViews>
  <sheetFormatPr defaultColWidth="8.7" defaultRowHeight="16.8"/>
  <cols>
    <col min="1" max="1" width="41" style="25" customWidth="1"/>
    <col min="2" max="3" width="15" style="25" customWidth="1"/>
    <col min="4" max="4" width="14.1" style="25" customWidth="1"/>
    <col min="5" max="5" width="14.1" style="26" customWidth="1"/>
    <col min="6" max="6" width="14.7" style="25" customWidth="1"/>
    <col min="7" max="7" width="9.5" style="25" customWidth="1"/>
    <col min="8" max="8" width="13.4" style="25" customWidth="1"/>
    <col min="9" max="32" width="9" style="25" customWidth="1"/>
    <col min="33" max="16384" width="8.7" style="25"/>
  </cols>
  <sheetData>
    <row r="1" s="22" customFormat="1" ht="48" customHeight="1" spans="1:5">
      <c r="A1" s="27" t="s">
        <v>1586</v>
      </c>
      <c r="B1" s="27"/>
      <c r="C1" s="27"/>
      <c r="D1" s="27"/>
      <c r="E1" s="27"/>
    </row>
    <row r="2" s="23" customFormat="1" ht="15.6" spans="1:5">
      <c r="A2" s="28"/>
      <c r="E2" s="29" t="s">
        <v>37</v>
      </c>
    </row>
    <row r="3" s="24" customFormat="1" ht="20.1" customHeight="1" spans="1:5">
      <c r="A3" s="30" t="s">
        <v>38</v>
      </c>
      <c r="B3" s="31" t="s">
        <v>40</v>
      </c>
      <c r="C3" s="31" t="s">
        <v>109</v>
      </c>
      <c r="D3" s="31" t="s">
        <v>1572</v>
      </c>
      <c r="E3" s="31" t="s">
        <v>44</v>
      </c>
    </row>
    <row r="4" s="24" customFormat="1" ht="20.1" customHeight="1" spans="1:5">
      <c r="A4" s="30"/>
      <c r="B4" s="32"/>
      <c r="C4" s="32"/>
      <c r="D4" s="32"/>
      <c r="E4" s="32"/>
    </row>
    <row r="5" ht="34.5" customHeight="1" spans="1:9">
      <c r="A5" s="33" t="s">
        <v>1587</v>
      </c>
      <c r="B5" s="34">
        <v>0</v>
      </c>
      <c r="C5" s="35">
        <v>0</v>
      </c>
      <c r="D5" s="35"/>
      <c r="E5" s="36"/>
      <c r="F5" s="37"/>
      <c r="G5" s="38"/>
      <c r="H5" s="39"/>
      <c r="I5" s="39"/>
    </row>
    <row r="6" ht="34.5" customHeight="1" spans="1:9">
      <c r="A6" s="40" t="s">
        <v>1588</v>
      </c>
      <c r="B6" s="34"/>
      <c r="C6" s="35"/>
      <c r="D6" s="35"/>
      <c r="E6" s="36"/>
      <c r="F6" s="37"/>
      <c r="G6" s="38"/>
      <c r="H6" s="39"/>
      <c r="I6" s="39"/>
    </row>
    <row r="7" ht="34.5" customHeight="1" spans="1:9">
      <c r="A7" s="41" t="s">
        <v>1589</v>
      </c>
      <c r="B7" s="34"/>
      <c r="C7" s="35"/>
      <c r="D7" s="35"/>
      <c r="E7" s="36"/>
      <c r="F7" s="37"/>
      <c r="G7" s="38"/>
      <c r="H7" s="39"/>
      <c r="I7" s="39"/>
    </row>
    <row r="8" ht="34.5" customHeight="1" spans="1:9">
      <c r="A8" s="41" t="s">
        <v>1590</v>
      </c>
      <c r="B8" s="34"/>
      <c r="C8" s="35"/>
      <c r="D8" s="35"/>
      <c r="E8" s="36"/>
      <c r="F8" s="37"/>
      <c r="G8" s="38"/>
      <c r="H8" s="39"/>
      <c r="I8" s="39"/>
    </row>
    <row r="9" ht="34.5" customHeight="1" spans="1:9">
      <c r="A9" s="41" t="s">
        <v>1591</v>
      </c>
      <c r="B9" s="34"/>
      <c r="C9" s="35"/>
      <c r="D9" s="35"/>
      <c r="E9" s="36"/>
      <c r="F9" s="37"/>
      <c r="G9" s="38"/>
      <c r="H9" s="39"/>
      <c r="I9" s="39"/>
    </row>
    <row r="10" ht="34.5" customHeight="1" spans="1:9">
      <c r="A10" s="41" t="s">
        <v>1592</v>
      </c>
      <c r="B10" s="34"/>
      <c r="C10" s="35"/>
      <c r="D10" s="35"/>
      <c r="E10" s="36"/>
      <c r="F10" s="37"/>
      <c r="G10" s="38"/>
      <c r="H10" s="39"/>
      <c r="I10" s="39"/>
    </row>
    <row r="11" ht="34.5" customHeight="1" spans="1:9">
      <c r="A11" s="41" t="s">
        <v>1593</v>
      </c>
      <c r="B11" s="34"/>
      <c r="C11" s="35"/>
      <c r="D11" s="35"/>
      <c r="E11" s="36"/>
      <c r="F11" s="37"/>
      <c r="G11" s="38"/>
      <c r="H11" s="39"/>
      <c r="I11" s="39"/>
    </row>
    <row r="12" ht="34.5" customHeight="1" spans="1:9">
      <c r="A12" s="41" t="s">
        <v>1590</v>
      </c>
      <c r="B12" s="34"/>
      <c r="C12" s="35"/>
      <c r="D12" s="35"/>
      <c r="E12" s="36"/>
      <c r="F12" s="37"/>
      <c r="G12" s="38"/>
      <c r="H12" s="39"/>
      <c r="I12" s="39"/>
    </row>
    <row r="13" ht="34.5" customHeight="1" spans="1:8">
      <c r="A13" s="41" t="s">
        <v>1594</v>
      </c>
      <c r="B13" s="34"/>
      <c r="C13" s="35"/>
      <c r="D13" s="35"/>
      <c r="E13" s="36"/>
      <c r="F13" s="37"/>
      <c r="H13" s="42"/>
    </row>
    <row r="14" ht="34.5" customHeight="1" spans="1:6">
      <c r="A14" s="41" t="s">
        <v>1595</v>
      </c>
      <c r="B14" s="34"/>
      <c r="C14" s="35"/>
      <c r="D14" s="35"/>
      <c r="E14" s="36"/>
      <c r="F14" s="37"/>
    </row>
    <row r="15" ht="34.5" customHeight="1" spans="1:6">
      <c r="A15" s="41" t="s">
        <v>1596</v>
      </c>
      <c r="B15" s="34"/>
      <c r="C15" s="35"/>
      <c r="D15" s="35"/>
      <c r="E15" s="36"/>
      <c r="F15" s="37"/>
    </row>
    <row r="16" ht="34.5" customHeight="1" spans="1:6">
      <c r="A16" s="41" t="s">
        <v>1597</v>
      </c>
      <c r="B16" s="34"/>
      <c r="C16" s="35"/>
      <c r="D16" s="35"/>
      <c r="E16" s="36"/>
      <c r="F16" s="37"/>
    </row>
    <row r="17" ht="34.5" customHeight="1" spans="1:6">
      <c r="A17" s="41" t="s">
        <v>1598</v>
      </c>
      <c r="B17" s="34"/>
      <c r="C17" s="35"/>
      <c r="D17" s="35"/>
      <c r="E17" s="36"/>
      <c r="F17" s="37"/>
    </row>
    <row r="18" ht="34.5" customHeight="1" spans="1:6">
      <c r="A18" s="41" t="s">
        <v>1599</v>
      </c>
      <c r="B18" s="34"/>
      <c r="C18" s="35"/>
      <c r="D18" s="35"/>
      <c r="E18" s="36"/>
      <c r="F18" s="37"/>
    </row>
    <row r="19" ht="34.5" customHeight="1" spans="1:6">
      <c r="A19" s="41" t="s">
        <v>1600</v>
      </c>
      <c r="B19" s="34"/>
      <c r="C19" s="35"/>
      <c r="D19" s="35"/>
      <c r="E19" s="36"/>
      <c r="F19" s="37"/>
    </row>
    <row r="20" ht="34.5" customHeight="1" spans="1:6">
      <c r="A20" s="43" t="s">
        <v>1601</v>
      </c>
      <c r="B20" s="34"/>
      <c r="C20" s="35"/>
      <c r="D20" s="35"/>
      <c r="E20" s="36"/>
      <c r="F20" s="37"/>
    </row>
    <row r="21" ht="34.5" customHeight="1" spans="1:6">
      <c r="A21" s="41" t="s">
        <v>1602</v>
      </c>
      <c r="B21" s="34"/>
      <c r="C21" s="35"/>
      <c r="D21" s="35"/>
      <c r="E21" s="36"/>
      <c r="F21" s="37"/>
    </row>
    <row r="22" ht="34.5" customHeight="1" spans="1:6">
      <c r="A22" s="43" t="s">
        <v>1603</v>
      </c>
      <c r="B22" s="34"/>
      <c r="C22" s="35"/>
      <c r="D22" s="35"/>
      <c r="E22" s="36"/>
      <c r="F22" s="37"/>
    </row>
    <row r="23" ht="34.5" customHeight="1" spans="1:6">
      <c r="A23" s="43" t="s">
        <v>1604</v>
      </c>
      <c r="B23" s="34"/>
      <c r="C23" s="35"/>
      <c r="D23" s="35"/>
      <c r="E23" s="36"/>
      <c r="F23" s="37"/>
    </row>
    <row r="24" ht="34.5" customHeight="1" spans="1:5">
      <c r="A24" s="43" t="s">
        <v>1605</v>
      </c>
      <c r="B24" s="34"/>
      <c r="C24" s="35"/>
      <c r="D24" s="35"/>
      <c r="E24" s="36"/>
    </row>
    <row r="25" ht="24.6" customHeight="1" spans="1:1">
      <c r="A25" s="25" t="s">
        <v>1585</v>
      </c>
    </row>
    <row r="26" ht="24.6" customHeight="1"/>
    <row r="27" ht="24.6" customHeight="1"/>
    <row r="28" ht="24.6" customHeight="1"/>
    <row r="29" ht="24.6" customHeight="1"/>
    <row r="30" ht="24.6" customHeight="1"/>
    <row r="31" ht="24.6" customHeight="1"/>
    <row r="32" ht="24.6" customHeight="1"/>
  </sheetData>
  <mergeCells count="6">
    <mergeCell ref="A1:E1"/>
    <mergeCell ref="A3:A4"/>
    <mergeCell ref="B3:B4"/>
    <mergeCell ref="C3:C4"/>
    <mergeCell ref="D3:D4"/>
    <mergeCell ref="E3:E4"/>
  </mergeCells>
  <printOptions horizontalCentered="1"/>
  <pageMargins left="0.588888888888889" right="0.588888888888889" top="0.979166666666667" bottom="0.588888888888889" header="0.588888888888889" footer="0.238888888888889"/>
  <pageSetup paperSize="9" scale="94" orientation="landscape"/>
  <headerFooter alignWithMargins="0"/>
  <rowBreaks count="1" manualBreakCount="1">
    <brk id="14" max="6"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K4"/>
  <sheetViews>
    <sheetView workbookViewId="0">
      <selection activeCell="K9" sqref="K9"/>
    </sheetView>
  </sheetViews>
  <sheetFormatPr defaultColWidth="9" defaultRowHeight="15.6" outlineLevelRow="3"/>
  <cols>
    <col min="1" max="5" width="9" style="16" customWidth="1"/>
    <col min="6" max="6" width="26.4" style="16" customWidth="1"/>
    <col min="7" max="32" width="9" style="16" customWidth="1"/>
    <col min="33" max="16384" width="8.8" style="16"/>
  </cols>
  <sheetData>
    <row r="1" spans="10:11">
      <c r="J1" s="20"/>
      <c r="K1" s="20"/>
    </row>
    <row r="2" ht="71.25" customHeight="1" spans="1:11">
      <c r="A2" s="17"/>
      <c r="B2" s="17"/>
      <c r="C2" s="17"/>
      <c r="D2" s="18"/>
      <c r="E2" s="18"/>
      <c r="J2" s="21"/>
      <c r="K2" s="21"/>
    </row>
    <row r="3" ht="71.25" customHeight="1" spans="1:11">
      <c r="A3" s="17"/>
      <c r="B3" s="17"/>
      <c r="C3" s="17"/>
      <c r="D3" s="18"/>
      <c r="E3" s="18"/>
      <c r="J3" s="21"/>
      <c r="K3" s="21"/>
    </row>
    <row r="4" ht="157.5" customHeight="1" spans="1:11">
      <c r="A4" s="19" t="s">
        <v>1606</v>
      </c>
      <c r="B4" s="19"/>
      <c r="C4" s="19"/>
      <c r="D4" s="19"/>
      <c r="E4" s="19"/>
      <c r="F4" s="19"/>
      <c r="G4" s="19"/>
      <c r="H4" s="19"/>
      <c r="I4" s="19"/>
      <c r="J4" s="19"/>
      <c r="K4" s="19"/>
    </row>
  </sheetData>
  <mergeCells count="4">
    <mergeCell ref="J1:K1"/>
    <mergeCell ref="A2:C2"/>
    <mergeCell ref="J2:K2"/>
    <mergeCell ref="A4:K4"/>
  </mergeCells>
  <pageMargins left="0.75" right="0.75" top="1" bottom="1" header="0.509027777777778" footer="0.509027777777778"/>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S27"/>
  <sheetViews>
    <sheetView workbookViewId="0">
      <selection activeCell="G14" sqref="G14"/>
    </sheetView>
  </sheetViews>
  <sheetFormatPr defaultColWidth="10" defaultRowHeight="15.6"/>
  <cols>
    <col min="1" max="1" width="48.375" style="1" customWidth="1"/>
    <col min="2" max="2" width="28.375" style="1" customWidth="1"/>
    <col min="3" max="252" width="10" style="1" customWidth="1"/>
    <col min="253" max="253" width="10" style="3" customWidth="1"/>
    <col min="254" max="16382" width="10" style="1" customWidth="1"/>
  </cols>
  <sheetData>
    <row r="1" s="1" customFormat="1" ht="50.1" customHeight="1" spans="1:253">
      <c r="A1" s="4" t="s">
        <v>1607</v>
      </c>
      <c r="B1" s="4"/>
      <c r="IS1" s="3"/>
    </row>
    <row r="2" s="2" customFormat="1" ht="15" customHeight="1" spans="2:2">
      <c r="B2" s="5" t="s">
        <v>37</v>
      </c>
    </row>
    <row r="3" s="1" customFormat="1" ht="39.95" customHeight="1" spans="1:253">
      <c r="A3" s="6" t="s">
        <v>38</v>
      </c>
      <c r="B3" s="7" t="s">
        <v>1608</v>
      </c>
      <c r="IS3" s="3"/>
    </row>
    <row r="4" s="1" customFormat="1" ht="24.95" customHeight="1" spans="1:253">
      <c r="A4" s="8" t="s">
        <v>1609</v>
      </c>
      <c r="B4" s="9">
        <f>B5+B6</f>
        <v>468500</v>
      </c>
      <c r="C4" s="10"/>
      <c r="IS4" s="3"/>
    </row>
    <row r="5" s="1" customFormat="1" ht="24.95" customHeight="1" spans="1:253">
      <c r="A5" s="11" t="s">
        <v>1610</v>
      </c>
      <c r="B5" s="9">
        <v>240200</v>
      </c>
      <c r="C5" s="10"/>
      <c r="IS5" s="3"/>
    </row>
    <row r="6" s="1" customFormat="1" ht="24.95" customHeight="1" spans="1:253">
      <c r="A6" s="11" t="s">
        <v>1611</v>
      </c>
      <c r="B6" s="9">
        <v>228300</v>
      </c>
      <c r="C6" s="10"/>
      <c r="IS6" s="3"/>
    </row>
    <row r="7" s="1" customFormat="1" ht="24.95" customHeight="1" spans="1:253">
      <c r="A7" s="12" t="s">
        <v>1612</v>
      </c>
      <c r="B7" s="9">
        <f>B8+B9</f>
        <v>468600</v>
      </c>
      <c r="C7" s="10"/>
      <c r="IS7" s="3"/>
    </row>
    <row r="8" s="1" customFormat="1" ht="24.95" customHeight="1" spans="1:253">
      <c r="A8" s="11" t="s">
        <v>1610</v>
      </c>
      <c r="B8" s="9">
        <v>240300</v>
      </c>
      <c r="C8" s="10"/>
      <c r="IS8" s="3"/>
    </row>
    <row r="9" s="1" customFormat="1" ht="24.95" customHeight="1" spans="1:253">
      <c r="A9" s="11" t="s">
        <v>1613</v>
      </c>
      <c r="B9" s="9">
        <v>228300</v>
      </c>
      <c r="C9" s="10"/>
      <c r="IS9" s="3"/>
    </row>
    <row r="10" s="1" customFormat="1" ht="24.95" customHeight="1" spans="1:253">
      <c r="A10" s="12" t="s">
        <v>1614</v>
      </c>
      <c r="B10" s="9">
        <f>B11+B12+B13+B14</f>
        <v>266703</v>
      </c>
      <c r="C10" s="10"/>
      <c r="IS10" s="3"/>
    </row>
    <row r="11" s="1" customFormat="1" ht="24.95" customHeight="1" spans="1:253">
      <c r="A11" s="11" t="s">
        <v>1615</v>
      </c>
      <c r="B11" s="9">
        <v>61203</v>
      </c>
      <c r="C11" s="10"/>
      <c r="IS11" s="3"/>
    </row>
    <row r="12" s="1" customFormat="1" ht="24.95" customHeight="1" spans="1:253">
      <c r="A12" s="11" t="s">
        <v>1616</v>
      </c>
      <c r="B12" s="9">
        <v>129500</v>
      </c>
      <c r="C12" s="10"/>
      <c r="IS12" s="3"/>
    </row>
    <row r="13" s="1" customFormat="1" ht="24.95" customHeight="1" spans="1:253">
      <c r="A13" s="11" t="s">
        <v>1617</v>
      </c>
      <c r="B13" s="9">
        <v>37000</v>
      </c>
      <c r="C13" s="10"/>
      <c r="IS13" s="3"/>
    </row>
    <row r="14" s="1" customFormat="1" ht="24.95" customHeight="1" spans="1:253">
      <c r="A14" s="11" t="s">
        <v>1618</v>
      </c>
      <c r="B14" s="9">
        <v>39000</v>
      </c>
      <c r="C14" s="10"/>
      <c r="IS14" s="3"/>
    </row>
    <row r="15" s="1" customFormat="1" ht="24.95" customHeight="1" spans="1:253">
      <c r="A15" s="12" t="s">
        <v>1619</v>
      </c>
      <c r="B15" s="9">
        <f>B16+B17</f>
        <v>174000</v>
      </c>
      <c r="C15" s="10"/>
      <c r="IS15" s="3"/>
    </row>
    <row r="16" s="1" customFormat="1" ht="24.95" customHeight="1" spans="1:253">
      <c r="A16" s="11" t="s">
        <v>1620</v>
      </c>
      <c r="B16" s="9">
        <v>144000</v>
      </c>
      <c r="C16" s="10"/>
      <c r="IS16" s="3"/>
    </row>
    <row r="17" s="1" customFormat="1" ht="24.95" customHeight="1" spans="1:253">
      <c r="A17" s="11" t="s">
        <v>1621</v>
      </c>
      <c r="B17" s="9">
        <v>30000</v>
      </c>
      <c r="C17" s="10"/>
      <c r="IS17" s="3"/>
    </row>
    <row r="18" s="1" customFormat="1" ht="24.95" customHeight="1" spans="1:253">
      <c r="A18" s="12" t="s">
        <v>1622</v>
      </c>
      <c r="B18" s="9">
        <f>B19+B20</f>
        <v>14821.66</v>
      </c>
      <c r="C18" s="10"/>
      <c r="IS18" s="3"/>
    </row>
    <row r="19" s="1" customFormat="1" ht="24.95" customHeight="1" spans="1:253">
      <c r="A19" s="11" t="s">
        <v>1620</v>
      </c>
      <c r="B19" s="9">
        <v>6879.17</v>
      </c>
      <c r="C19" s="10"/>
      <c r="IS19" s="3"/>
    </row>
    <row r="20" s="1" customFormat="1" ht="24.95" customHeight="1" spans="1:253">
      <c r="A20" s="11" t="s">
        <v>1621</v>
      </c>
      <c r="B20" s="9">
        <v>7942.49</v>
      </c>
      <c r="C20" s="10"/>
      <c r="IS20" s="3"/>
    </row>
    <row r="21" s="1" customFormat="1" ht="24.95" customHeight="1" spans="1:253">
      <c r="A21" s="12" t="s">
        <v>1623</v>
      </c>
      <c r="B21" s="9">
        <f>B22+B23</f>
        <v>561203</v>
      </c>
      <c r="C21" s="10"/>
      <c r="IS21" s="3"/>
    </row>
    <row r="22" s="1" customFormat="1" ht="24.95" customHeight="1" spans="1:253">
      <c r="A22" s="11" t="s">
        <v>1610</v>
      </c>
      <c r="B22" s="9">
        <v>286903</v>
      </c>
      <c r="C22" s="10"/>
      <c r="IS22" s="3"/>
    </row>
    <row r="23" s="1" customFormat="1" ht="24.95" customHeight="1" spans="1:253">
      <c r="A23" s="11" t="s">
        <v>1613</v>
      </c>
      <c r="B23" s="9">
        <v>274300</v>
      </c>
      <c r="C23" s="10"/>
      <c r="IS23" s="3"/>
    </row>
    <row r="24" s="1" customFormat="1" ht="24.95" customHeight="1" spans="1:253">
      <c r="A24" s="12" t="s">
        <v>1624</v>
      </c>
      <c r="B24" s="9">
        <f>B25+B26</f>
        <v>575803</v>
      </c>
      <c r="C24" s="10"/>
      <c r="IS24" s="3"/>
    </row>
    <row r="25" s="1" customFormat="1" ht="24.95" customHeight="1" spans="1:253">
      <c r="A25" s="13" t="s">
        <v>1610</v>
      </c>
      <c r="B25" s="9">
        <v>301503</v>
      </c>
      <c r="C25" s="10"/>
      <c r="IS25" s="3"/>
    </row>
    <row r="26" s="1" customFormat="1" ht="24.95" customHeight="1" spans="1:253">
      <c r="A26" s="13" t="s">
        <v>1613</v>
      </c>
      <c r="B26" s="14">
        <v>274300</v>
      </c>
      <c r="C26" s="10"/>
      <c r="IS26" s="3"/>
    </row>
    <row r="27" s="1" customFormat="1" spans="2:253">
      <c r="B27" s="15"/>
      <c r="IS27" s="3"/>
    </row>
  </sheetData>
  <mergeCells count="1">
    <mergeCell ref="A1:B1"/>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36</vt:i4>
      </vt:variant>
    </vt:vector>
  </HeadingPairs>
  <TitlesOfParts>
    <vt:vector size="36" baseType="lpstr">
      <vt:lpstr>Macro1</vt:lpstr>
      <vt:lpstr>封面</vt:lpstr>
      <vt:lpstr>目录</vt:lpstr>
      <vt:lpstr>一般公共预算</vt:lpstr>
      <vt:lpstr>1全区一般收入</vt:lpstr>
      <vt:lpstr>2全区一般支出</vt:lpstr>
      <vt:lpstr>3区级一般收入</vt:lpstr>
      <vt:lpstr>4区级一般支出</vt:lpstr>
      <vt:lpstr>5一般功能明细</vt:lpstr>
      <vt:lpstr>6-1一般经济明细</vt:lpstr>
      <vt:lpstr>6-2一般基本经济明细</vt:lpstr>
      <vt:lpstr>7一般税收返还和转移支付</vt:lpstr>
      <vt:lpstr>8一般转移支付分地区</vt:lpstr>
      <vt:lpstr>9专项转移支付明细表</vt:lpstr>
      <vt:lpstr>10一般债务限额和余额</vt:lpstr>
      <vt:lpstr>政府性基金预算</vt:lpstr>
      <vt:lpstr>11全区基金收入</vt:lpstr>
      <vt:lpstr>12全区基金支出</vt:lpstr>
      <vt:lpstr>13区级基金收入</vt:lpstr>
      <vt:lpstr>14区级基金支出</vt:lpstr>
      <vt:lpstr>15区级基金支出明细</vt:lpstr>
      <vt:lpstr>16基金转移支付</vt:lpstr>
      <vt:lpstr>17政府性基金专项转移支付明细</vt:lpstr>
      <vt:lpstr>18专项债务限额和余额</vt:lpstr>
      <vt:lpstr>国有资本经营预算</vt:lpstr>
      <vt:lpstr>19国资全区收入</vt:lpstr>
      <vt:lpstr>20国资全区支出</vt:lpstr>
      <vt:lpstr>21国资区级收入</vt:lpstr>
      <vt:lpstr>22国资区级支出</vt:lpstr>
      <vt:lpstr>23国资区级支出明细表</vt:lpstr>
      <vt:lpstr>24国资转移支付</vt:lpstr>
      <vt:lpstr>社会保险基金预算</vt:lpstr>
      <vt:lpstr>25社会保险收入</vt:lpstr>
      <vt:lpstr>26社会保险支出</vt:lpstr>
      <vt:lpstr>政府债务</vt:lpstr>
      <vt:lpstr>27债务发行还本付息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屈开开</dc:creator>
  <cp:lastModifiedBy>DELL</cp:lastModifiedBy>
  <cp:revision>1</cp:revision>
  <dcterms:created xsi:type="dcterms:W3CDTF">2016-01-06T09:18:00Z</dcterms:created>
  <cp:lastPrinted>2019-07-09T06:33:00Z</cp:lastPrinted>
  <dcterms:modified xsi:type="dcterms:W3CDTF">2025-09-26T03:58:46Z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