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1" firstSheet="1" activeTab="5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'10'!$A$1:$L$72</definedName>
    <definedName name="_xlnm.Print_Area" localSheetId="3">'3'!$A$1:$H$35</definedName>
    <definedName name="_xlnm.Print_Area" localSheetId="4">'4'!$A$1:$D$32</definedName>
    <definedName name="_xlnm.Print_Area" localSheetId="8">'8'!$A$1:$E$17</definedName>
    <definedName name="_xlnm.Print_Area" localSheetId="9">'9'!$A$1:$E$17</definedName>
  </definedNames>
  <calcPr fullCalcOnLoad="1"/>
</workbook>
</file>

<file path=xl/sharedStrings.xml><?xml version="1.0" encoding="utf-8"?>
<sst xmlns="http://schemas.openxmlformats.org/spreadsheetml/2006/main" count="500" uniqueCount="273">
  <si>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</si>
  <si>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</si>
  <si>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</si>
  <si>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</si>
  <si>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</si>
  <si>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</si>
  <si>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</si>
  <si>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</si>
  <si>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</si>
  <si>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</si>
  <si>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</si>
  <si>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</si>
  <si>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</si>
  <si>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</si>
  <si>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</si>
  <si>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</si>
  <si>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</si>
  <si>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</si>
  <si>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</si>
  <si>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</si>
  <si>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</si>
  <si>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</si>
  <si>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</si>
  <si>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</si>
  <si>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</si>
  <si>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</si>
  <si>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</si>
  <si>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</si>
  <si>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</si>
  <si>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</si>
  <si>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</si>
  <si>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</si>
  <si>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</si>
  <si>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</si>
  <si>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</si>
  <si>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</si>
  <si>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</si>
  <si>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</si>
  <si>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</si>
  <si>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</si>
  <si>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</si>
  <si>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</si>
  <si>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</si>
  <si>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</si>
  <si>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</si>
  <si>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</si>
  <si>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</si>
  <si>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</si>
  <si>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</si>
  <si>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</si>
  <si>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</si>
  <si>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</si>
  <si>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</si>
  <si>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</si>
  <si>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</si>
  <si>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</si>
  <si>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</si>
  <si>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</si>
  <si>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</si>
  <si>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</si>
  <si>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</si>
  <si>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</si>
  <si>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</si>
  <si>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</si>
  <si>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和平区退役军人事务局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</si>
  <si>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</si>
  <si>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</si>
  <si>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</si>
  <si>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</si>
  <si>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</si>
  <si>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</si>
  <si>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</si>
  <si>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</si>
  <si>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</si>
  <si>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</si>
  <si>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</si>
  <si>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>行政事业单位养老支出</t>
  </si>
  <si>
    <t>机关事业单位基本养老保险</t>
  </si>
  <si>
    <t>机关事业单位职业年金</t>
  </si>
  <si>
    <t>抚恤</t>
  </si>
  <si>
    <t>死亡抚恤</t>
  </si>
  <si>
    <t>伤残抚恤</t>
  </si>
  <si>
    <t>在乡复员、退伍军人生活补助</t>
  </si>
  <si>
    <t>2080805</t>
  </si>
  <si>
    <t>义务兵优待</t>
  </si>
  <si>
    <t>2080806</t>
  </si>
  <si>
    <t>农村籍退役士兵老年生活补助</t>
  </si>
  <si>
    <t>2080899</t>
  </si>
  <si>
    <t>其他优抚支出</t>
  </si>
  <si>
    <t>退役安置</t>
  </si>
  <si>
    <t>退役士兵安置</t>
  </si>
  <si>
    <t>军队移交政府的离退休人员安置</t>
  </si>
  <si>
    <t>军队移交政府离退休干部管理机构</t>
  </si>
  <si>
    <t>军队转业干部安置</t>
  </si>
  <si>
    <t>其他退役安置支出</t>
  </si>
  <si>
    <t>退役军人管理事务</t>
  </si>
  <si>
    <t>行政运行</t>
  </si>
  <si>
    <t>拥军优属</t>
  </si>
  <si>
    <t>其他退役军人事务管理支出</t>
  </si>
  <si>
    <t>卫生健康支出</t>
  </si>
  <si>
    <t>行政事业单位医疗</t>
  </si>
  <si>
    <t>行政单位医疗</t>
  </si>
  <si>
    <t>公务员医疗补助</t>
  </si>
  <si>
    <t>优抚对象医疗</t>
  </si>
  <si>
    <t>优抚对象医疗补助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</si>
  <si>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</si>
  <si>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</si>
  <si>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</si>
  <si>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</si>
  <si>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</si>
  <si>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</si>
  <si>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</si>
  <si>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</si>
  <si>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</si>
  <si>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</si>
  <si>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</si>
  <si>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</si>
  <si>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</si>
  <si>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</si>
  <si>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</si>
  <si>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</si>
  <si>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</si>
  <si>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</si>
  <si>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</si>
  <si>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</si>
  <si>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</si>
  <si>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</si>
  <si>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</si>
  <si>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</si>
  <si>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</si>
  <si>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</si>
  <si>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</si>
  <si>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</si>
  <si>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</si>
  <si>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</si>
  <si>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</si>
  <si>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</si>
  <si>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</si>
  <si>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</si>
  <si>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</si>
  <si>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</si>
  <si>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</si>
  <si>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</si>
  <si>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</si>
  <si>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</si>
  <si>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</si>
  <si>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</si>
  <si>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</si>
  <si>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</si>
  <si>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</si>
  <si>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</si>
  <si>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</si>
  <si>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</si>
  <si>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</si>
  <si>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</si>
  <si>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</si>
  <si>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</si>
  <si>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</si>
  <si>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</si>
  <si>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</si>
  <si>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</si>
  <si>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</si>
  <si>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</si>
  <si>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</si>
  <si>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</si>
  <si>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商品和服务支出</t>
  </si>
  <si>
    <t>工会经费</t>
  </si>
  <si>
    <t>其他交通费</t>
  </si>
  <si>
    <t>其他商品服务支出</t>
  </si>
  <si>
    <t>对个人和家庭的补助</t>
  </si>
  <si>
    <t>退休费</t>
  </si>
  <si>
    <t>奖励金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</si>
  <si>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</si>
  <si>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</si>
  <si>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</si>
  <si>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</si>
  <si>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</si>
  <si>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</si>
  <si>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</si>
  <si>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</si>
  <si>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</si>
  <si>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</si>
  <si>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注：本部门2023年一般公共预算“三公”经费支出情况表为空表。</t>
  </si>
  <si>
    <t>附表8</t>
  </si>
  <si>
    <t>政府性基金预算支出情况表</t>
  </si>
  <si>
    <t>本年政府性基金预算支出</t>
  </si>
  <si>
    <t>××类（如：城乡社区支出）</t>
  </si>
  <si>
    <t>××款（如：国有土地使用权出让收入及对应专项债务收入安排的支出）</t>
  </si>
  <si>
    <t>××项（如：城市建设支出）</t>
  </si>
  <si>
    <t>……</t>
  </si>
  <si>
    <t>××类</t>
  </si>
  <si>
    <t>××款</t>
  </si>
  <si>
    <t>××项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</si>
  <si>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</si>
  <si>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 xml:space="preserve">    本部门2023年政府性基金预算支出情况表为空表。</t>
  </si>
  <si>
    <t>附表9</t>
  </si>
  <si>
    <t>国有资本经营预算支出情况表</t>
  </si>
  <si>
    <t>本年国有资本经营基金预算支出</t>
  </si>
  <si>
    <t xml:space="preserve">    本部门2023年国有资本经营预算支出情况表为空表。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</si>
  <si>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</si>
  <si>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</si>
  <si>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</si>
  <si>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</si>
  <si>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</si>
  <si>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</si>
  <si>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</si>
  <si>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</si>
  <si>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</si>
  <si>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</si>
  <si>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</si>
  <si>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</si>
  <si>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市转资金-退役士兵补缴医疗保险</t>
  </si>
  <si>
    <t>市转资金-优抚对象医疗保障2023</t>
  </si>
  <si>
    <t>中央转移支付直达资金-优抚对象医疗保障2023</t>
  </si>
  <si>
    <t>优抚对象医疗补助、困难补助经费</t>
  </si>
  <si>
    <t>死亡抚恤和定期抚恤经费</t>
  </si>
  <si>
    <t>烈士异地祭扫</t>
  </si>
  <si>
    <t>伤残抚恤经费</t>
  </si>
  <si>
    <t>结转市级资金-2021年优抚安置转移支付（第二批）——优抚对象抚恤补助金</t>
  </si>
  <si>
    <t>市转资金-企业军转干部生活困难补助2023</t>
  </si>
  <si>
    <t>定期补助（在乡老复员军人、参战参试生活补助经费）</t>
  </si>
  <si>
    <t>市级资金-原8023部队退役及其他参试人员养老保险补助（2022）</t>
  </si>
  <si>
    <t>中央转移支付-优抚对象补助经费-义务兵家庭优待金2023</t>
  </si>
  <si>
    <t>市转资金-中央直达-2022年第一批义务兵家庭优待金</t>
  </si>
  <si>
    <t>市转资金-优抚对象补助经费-义务兵家庭优待金2023</t>
  </si>
  <si>
    <t>义务兵家庭优待金</t>
  </si>
  <si>
    <t>市级资金-优抚对象抚恤补助（2022）</t>
  </si>
  <si>
    <t>60岁以上农村籍退役士兵生活补助经费</t>
  </si>
  <si>
    <t>市转资金-优抚对象补助经费</t>
  </si>
  <si>
    <t>中央转移支付直达资金-优抚对象补助经费2023</t>
  </si>
  <si>
    <t>市转资金-残疾军人配发辅助器具2023</t>
  </si>
  <si>
    <t>部分退役士兵补缴保险经费</t>
  </si>
  <si>
    <t>60岁以上无工作烈士子女生活补助经费</t>
  </si>
  <si>
    <t>退役军人医疗救助、临时救助</t>
  </si>
  <si>
    <t>企业退休军转干部生活补助</t>
  </si>
  <si>
    <t>退役军人社会就业政府帮扶</t>
  </si>
  <si>
    <t>复退军人服务联络点工作人员（优抚协勤）经费</t>
  </si>
  <si>
    <t>退役军人公益志愿服务补助</t>
  </si>
  <si>
    <t>两参退役人员公益岗经费</t>
  </si>
  <si>
    <t>市转资金-残疾军人配发辅助器具（2022）</t>
  </si>
  <si>
    <t>市转资金-退役士兵待安置期生活补助2023</t>
  </si>
  <si>
    <t>结转市级资金-2021年退役安置补助经费（第三批）－转业士官待分配期间管理教育</t>
  </si>
  <si>
    <t>结转市级资金-2021年退役安置补助经费（第三批）－自主就业退役士兵教育培训经费</t>
  </si>
  <si>
    <t>结转市级资金-2021年优抚安置转移支付（第一批）——退役士兵待安置期间生活补</t>
  </si>
  <si>
    <t>市转资金-退役士兵待安置期间生活补助（2022）</t>
  </si>
  <si>
    <t>市转资金-退役士兵自主就业一次性经济补助（2022）</t>
  </si>
  <si>
    <t>军队无军籍退休职工</t>
  </si>
  <si>
    <t>1981年前退休干部经费</t>
  </si>
  <si>
    <t>中央转移支付-军队离退休服务管理机构经费2023</t>
  </si>
  <si>
    <t>结转市级资金-2021年退役安置中结转市级资金-财政补助——军休服务管理机构</t>
  </si>
  <si>
    <t>市级资金-军队离退休服务管理机构经费（2022）</t>
  </si>
  <si>
    <t>中央转移支付-军队转业干部补助经费2023</t>
  </si>
  <si>
    <t>军队转业干部补助经费</t>
  </si>
  <si>
    <t>市转资金-无军籍职工生活补贴2023</t>
  </si>
  <si>
    <t>市转资金-退役士兵自主就业一次性经济补助2023</t>
  </si>
  <si>
    <t>中央转移支付-企业军转干部生活困难补助</t>
  </si>
  <si>
    <t>逐月领取退役金退役军人医疗保险经费</t>
  </si>
  <si>
    <t>军转干部培训经费</t>
  </si>
  <si>
    <t>企业军转干部春节、八一两节慰问</t>
  </si>
  <si>
    <t>优抚对象年度确认工作经费</t>
  </si>
  <si>
    <t>结转市级资金-2021年优抚安置转移支付（第一批）——退休企业军转干部体检费</t>
  </si>
  <si>
    <t>结转市级资金-2021年优抚安置转移支付（第一批）——原8023部队退役及其他参试</t>
  </si>
  <si>
    <t>市转资金-2022年军队转业干部补助经费预算（第一批）</t>
  </si>
  <si>
    <t>市转资金——企业军转干部春节八一慰问金</t>
  </si>
  <si>
    <t>物业补贴</t>
  </si>
  <si>
    <t>拥军优属(含双拥模范城十连冠创建经费）</t>
  </si>
  <si>
    <t>市转资金-军士家庭补助金2023</t>
  </si>
  <si>
    <t>市转资金-退休企业军转干部春节、八一慰问金2023</t>
  </si>
  <si>
    <t>市转资金-随军未就业家属基本生活补助金2023</t>
  </si>
  <si>
    <t>市转资金-退休企业军转干部体检费2023</t>
  </si>
  <si>
    <t>维稳经费</t>
  </si>
  <si>
    <t>活动经费</t>
  </si>
  <si>
    <t>协会会长工作经费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</si>
</sst>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;\(\$#,##0\)"/>
    <numFmt numFmtId="177" formatCode="_-* #,##0_$_-;\-* #,##0_$_-;_-* &quot;-&quot;_$_-;_-@_-"/>
    <numFmt numFmtId="178" formatCode="_-&quot;$&quot;* #,##0_-;\-&quot;$&quot;* #,##0_-;_-&quot;$&quot;* &quot;-&quot;_-;_-@_-"/>
    <numFmt numFmtId="179" formatCode="\$#,##0.00;\(\$#,##0.00\)"/>
    <numFmt numFmtId="180" formatCode="_(&quot;$&quot;* #,##0.00_);_(&quot;$&quot;* \(#,##0.00\);_(&quot;$&quot;* &quot;-&quot;??_);_(@_)"/>
    <numFmt numFmtId="181" formatCode="#,##0;\-#,##0;&quot;-&quot;"/>
    <numFmt numFmtId="182" formatCode="#,##0;\(#,##0\)"/>
    <numFmt numFmtId="183" formatCode="_-* #,##0.00_$_-;\-* #,##0.00_$_-;_-* &quot;-&quot;??_$_-;_-@_-"/>
    <numFmt numFmtId="184" formatCode="_-* #,##0&quot;$&quot;_-;\-* #,##0&quot;$&quot;_-;_-* &quot;-&quot;&quot;$&quot;_-;_-@_-"/>
    <numFmt numFmtId="185" formatCode="0;_琀"/>
    <numFmt numFmtId="186" formatCode="yyyy&quot;年&quot;m&quot;月&quot;d&quot;日&quot;;@"/>
    <numFmt numFmtId="187" formatCode="_-* #,##0.00&quot;$&quot;_-;\-* #,##0.00&quot;$&quot;_-;_-* &quot;-&quot;??&quot;$&quot;_-;_-@_-"/>
    <numFmt numFmtId="188" formatCode="0.0"/>
    <numFmt numFmtId="189" formatCode="#,##0.0"/>
    <numFmt numFmtId="190" formatCode="0.00_ "/>
    <numFmt numFmtId="191" formatCode=";;"/>
    <numFmt numFmtId="192" formatCode="#,##0.0_ "/>
    <numFmt numFmtId="193" formatCode="#,##0.0000"/>
    <numFmt numFmtId="194" formatCode="* #,##0.00;* \-#,##0.00;* &quot;&quot;??;@"/>
    <numFmt numFmtId="195" formatCode="00"/>
  </numFmts>
  <fonts count="81">
    <font>
      <sz val="9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黑体"/>
      <family val="3"/>
    </font>
    <font>
      <sz val="20"/>
      <color indexed="8"/>
      <name val="黑体"/>
      <family val="3"/>
    </font>
    <font>
      <sz val="15"/>
      <color indexed="8"/>
      <name val="宋体"/>
      <family val="0"/>
    </font>
    <font>
      <sz val="12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3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黑体"/>
      <family val="3"/>
    </font>
    <font>
      <sz val="11"/>
      <color theme="1"/>
      <name val="黑体"/>
      <family val="3"/>
    </font>
    <font>
      <sz val="20"/>
      <color theme="1"/>
      <name val="黑体"/>
      <family val="3"/>
    </font>
    <font>
      <sz val="15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42" fontId="0" fillId="0" borderId="0" applyFont="0" applyFill="0" applyBorder="0" applyAlignment="0" applyProtection="0"/>
    <xf numFmtId="0" fontId="16" fillId="3" borderId="1" applyNumberFormat="0" applyAlignment="0" applyProtection="0"/>
    <xf numFmtId="0" fontId="17" fillId="2" borderId="0" applyNumberFormat="0" applyBorder="0" applyAlignment="0" applyProtection="0"/>
    <xf numFmtId="0" fontId="4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" fillId="5" borderId="0" applyNumberFormat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6" borderId="0" applyNumberFormat="0" applyBorder="0" applyAlignment="0" applyProtection="0"/>
    <xf numFmtId="0" fontId="2" fillId="7" borderId="0" applyNumberFormat="0" applyBorder="0" applyAlignment="0" applyProtection="0"/>
    <xf numFmtId="0" fontId="18" fillId="4" borderId="0" applyNumberFormat="0" applyBorder="0" applyAlignment="0" applyProtection="0"/>
    <xf numFmtId="41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70" fillId="0" borderId="0" applyNumberFormat="0" applyFill="0" applyBorder="0" applyAlignment="0" applyProtection="0"/>
    <xf numFmtId="0" fontId="17" fillId="2" borderId="0" applyNumberFormat="0" applyBorder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9" fillId="11" borderId="2" applyNumberFormat="0" applyFont="0" applyAlignment="0" applyProtection="0"/>
    <xf numFmtId="0" fontId="17" fillId="2" borderId="0" applyNumberFormat="0" applyBorder="0" applyAlignment="0" applyProtection="0"/>
    <xf numFmtId="0" fontId="4" fillId="0" borderId="0">
      <alignment vertical="center"/>
      <protection/>
    </xf>
    <xf numFmtId="0" fontId="19" fillId="12" borderId="0" applyNumberFormat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0" borderId="0">
      <alignment vertical="center"/>
      <protection/>
    </xf>
    <xf numFmtId="0" fontId="25" fillId="0" borderId="0">
      <alignment horizontal="centerContinuous" vertical="center"/>
      <protection/>
    </xf>
    <xf numFmtId="0" fontId="17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9" fontId="9" fillId="0" borderId="0" applyFont="0" applyFill="0" applyBorder="0" applyAlignment="0" applyProtection="0"/>
    <xf numFmtId="0" fontId="17" fillId="2" borderId="0" applyNumberFormat="0" applyBorder="0" applyAlignment="0" applyProtection="0"/>
    <xf numFmtId="0" fontId="28" fillId="0" borderId="4" applyNumberFormat="0" applyFill="0" applyAlignment="0" applyProtection="0"/>
    <xf numFmtId="9" fontId="9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14" borderId="0" applyNumberFormat="0" applyBorder="0" applyAlignment="0" applyProtection="0"/>
    <xf numFmtId="0" fontId="23" fillId="0" borderId="5" applyNumberFormat="0" applyFill="0" applyAlignment="0" applyProtection="0"/>
    <xf numFmtId="0" fontId="18" fillId="4" borderId="0" applyNumberFormat="0" applyBorder="0" applyAlignment="0" applyProtection="0"/>
    <xf numFmtId="0" fontId="19" fillId="15" borderId="0" applyNumberFormat="0" applyBorder="0" applyAlignment="0" applyProtection="0"/>
    <xf numFmtId="0" fontId="29" fillId="16" borderId="6" applyNumberFormat="0" applyAlignment="0" applyProtection="0"/>
    <xf numFmtId="0" fontId="16" fillId="3" borderId="1" applyNumberFormat="0" applyAlignment="0" applyProtection="0"/>
    <xf numFmtId="0" fontId="9" fillId="0" borderId="0">
      <alignment vertical="center"/>
      <protection/>
    </xf>
    <xf numFmtId="0" fontId="30" fillId="16" borderId="1" applyNumberFormat="0" applyAlignment="0" applyProtection="0"/>
    <xf numFmtId="0" fontId="4" fillId="13" borderId="0" applyNumberFormat="0" applyBorder="0" applyAlignment="0" applyProtection="0"/>
    <xf numFmtId="0" fontId="31" fillId="17" borderId="7" applyNumberFormat="0" applyAlignment="0" applyProtection="0"/>
    <xf numFmtId="0" fontId="17" fillId="2" borderId="0" applyNumberFormat="0" applyBorder="0" applyAlignment="0" applyProtection="0"/>
    <xf numFmtId="0" fontId="4" fillId="3" borderId="0" applyNumberFormat="0" applyBorder="0" applyAlignment="0" applyProtection="0"/>
    <xf numFmtId="0" fontId="19" fillId="18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78" fontId="32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35" fillId="0" borderId="0" applyFont="0" applyFill="0" applyBorder="0" applyAlignment="0" applyProtection="0"/>
    <xf numFmtId="0" fontId="36" fillId="0" borderId="10" applyNumberFormat="0" applyFill="0" applyAlignment="0" applyProtection="0"/>
    <xf numFmtId="0" fontId="17" fillId="2" borderId="0" applyNumberFormat="0" applyBorder="0" applyAlignment="0" applyProtection="0"/>
    <xf numFmtId="0" fontId="37" fillId="19" borderId="0" applyNumberFormat="0" applyBorder="0" applyAlignment="0" applyProtection="0"/>
    <xf numFmtId="0" fontId="4" fillId="6" borderId="0" applyNumberFormat="0" applyBorder="0" applyAlignment="0" applyProtection="0"/>
    <xf numFmtId="0" fontId="19" fillId="20" borderId="0" applyNumberFormat="0" applyBorder="0" applyAlignment="0" applyProtection="0"/>
    <xf numFmtId="0" fontId="17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1" borderId="0" applyNumberFormat="0" applyBorder="0" applyAlignment="0" applyProtection="0"/>
    <xf numFmtId="0" fontId="17" fillId="2" borderId="0" applyNumberFormat="0" applyBorder="0" applyAlignment="0" applyProtection="0"/>
    <xf numFmtId="0" fontId="4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" fillId="12" borderId="0" applyNumberFormat="0" applyBorder="0" applyAlignment="0" applyProtection="0"/>
    <xf numFmtId="41" fontId="9" fillId="0" borderId="0" applyFont="0" applyFill="0" applyBorder="0" applyAlignment="0" applyProtection="0"/>
    <xf numFmtId="0" fontId="17" fillId="2" borderId="0" applyNumberFormat="0" applyBorder="0" applyAlignment="0" applyProtection="0"/>
    <xf numFmtId="0" fontId="19" fillId="22" borderId="0" applyNumberFormat="0" applyBorder="0" applyAlignment="0" applyProtection="0"/>
    <xf numFmtId="0" fontId="19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9" fillId="23" borderId="0" applyNumberFormat="0" applyBorder="0" applyAlignment="0" applyProtection="0"/>
    <xf numFmtId="0" fontId="17" fillId="2" borderId="0" applyNumberFormat="0" applyBorder="0" applyAlignment="0" applyProtection="0"/>
    <xf numFmtId="0" fontId="4" fillId="21" borderId="0" applyNumberFormat="0" applyBorder="0" applyAlignment="0" applyProtection="0"/>
    <xf numFmtId="0" fontId="17" fillId="2" borderId="0" applyNumberFormat="0" applyBorder="0" applyAlignment="0" applyProtection="0"/>
    <xf numFmtId="0" fontId="19" fillId="23" borderId="0" applyNumberFormat="0" applyBorder="0" applyAlignment="0" applyProtection="0"/>
    <xf numFmtId="0" fontId="38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24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4" fillId="25" borderId="0" applyNumberFormat="0" applyBorder="0" applyAlignment="0" applyProtection="0"/>
    <xf numFmtId="0" fontId="19" fillId="26" borderId="0" applyNumberFormat="0" applyBorder="0" applyAlignment="0" applyProtection="0"/>
    <xf numFmtId="0" fontId="32" fillId="0" borderId="0">
      <alignment/>
      <protection/>
    </xf>
    <xf numFmtId="0" fontId="4" fillId="3" borderId="0" applyNumberFormat="0" applyBorder="0" applyAlignment="0" applyProtection="0"/>
    <xf numFmtId="0" fontId="18" fillId="4" borderId="0" applyNumberFormat="0" applyBorder="0" applyAlignment="0" applyProtection="0"/>
    <xf numFmtId="0" fontId="4" fillId="11" borderId="0" applyNumberFormat="0" applyBorder="0" applyAlignment="0" applyProtection="0"/>
    <xf numFmtId="0" fontId="17" fillId="2" borderId="0" applyNumberFormat="0" applyBorder="0" applyAlignment="0" applyProtection="0"/>
    <xf numFmtId="0" fontId="1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5" fillId="13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32" fillId="0" borderId="0">
      <alignment/>
      <protection/>
    </xf>
    <xf numFmtId="0" fontId="4" fillId="8" borderId="0" applyNumberFormat="0" applyBorder="0" applyAlignment="0" applyProtection="0"/>
    <xf numFmtId="0" fontId="2" fillId="27" borderId="0" applyNumberFormat="0" applyBorder="0" applyAlignment="0" applyProtection="0"/>
    <xf numFmtId="0" fontId="17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39" fillId="0" borderId="4" applyNumberFormat="0" applyFill="0" applyAlignment="0" applyProtection="0"/>
    <xf numFmtId="0" fontId="17" fillId="2" borderId="0" applyNumberFormat="0" applyBorder="0" applyAlignment="0" applyProtection="0"/>
    <xf numFmtId="0" fontId="40" fillId="6" borderId="0" applyNumberFormat="0" applyBorder="0" applyAlignment="0" applyProtection="0"/>
    <xf numFmtId="0" fontId="4" fillId="13" borderId="0" applyNumberFormat="0" applyBorder="0" applyAlignment="0" applyProtection="0"/>
    <xf numFmtId="0" fontId="18" fillId="4" borderId="0" applyNumberFormat="0" applyBorder="0" applyAlignment="0" applyProtection="0"/>
    <xf numFmtId="0" fontId="9" fillId="0" borderId="0">
      <alignment/>
      <protection/>
    </xf>
    <xf numFmtId="40" fontId="41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2" fillId="2" borderId="0" applyNumberFormat="0" applyBorder="0" applyAlignment="0" applyProtection="0"/>
    <xf numFmtId="0" fontId="4" fillId="16" borderId="0" applyNumberFormat="0" applyBorder="0" applyAlignment="0" applyProtection="0"/>
    <xf numFmtId="0" fontId="17" fillId="13" borderId="0" applyNumberFormat="0" applyBorder="0" applyAlignment="0" applyProtection="0"/>
    <xf numFmtId="43" fontId="9" fillId="0" borderId="0" applyFont="0" applyFill="0" applyBorder="0" applyAlignment="0" applyProtection="0"/>
    <xf numFmtId="0" fontId="18" fillId="4" borderId="0" applyNumberFormat="0" applyBorder="0" applyAlignment="0" applyProtection="0"/>
    <xf numFmtId="0" fontId="4" fillId="1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4" fillId="1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4" fillId="16" borderId="0" applyNumberFormat="0" applyBorder="0" applyAlignment="0" applyProtection="0"/>
    <xf numFmtId="0" fontId="43" fillId="0" borderId="0">
      <alignment/>
      <protection/>
    </xf>
    <xf numFmtId="0" fontId="24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4" fillId="3" borderId="0" applyNumberFormat="0" applyBorder="0" applyAlignment="0" applyProtection="0"/>
    <xf numFmtId="0" fontId="40" fillId="6" borderId="0" applyNumberFormat="0" applyBorder="0" applyAlignment="0" applyProtection="0"/>
    <xf numFmtId="0" fontId="9" fillId="0" borderId="0">
      <alignment/>
      <protection/>
    </xf>
    <xf numFmtId="0" fontId="4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21" borderId="0" applyNumberFormat="0" applyBorder="0" applyAlignment="0" applyProtection="0"/>
    <xf numFmtId="0" fontId="38" fillId="13" borderId="0" applyNumberFormat="0" applyBorder="0" applyAlignment="0" applyProtection="0"/>
    <xf numFmtId="0" fontId="17" fillId="2" borderId="0" applyNumberFormat="0" applyBorder="0" applyAlignment="0" applyProtection="0"/>
    <xf numFmtId="0" fontId="4" fillId="25" borderId="0" applyNumberFormat="0" applyBorder="0" applyAlignment="0" applyProtection="0"/>
    <xf numFmtId="0" fontId="17" fillId="2" borderId="0" applyNumberFormat="0" applyBorder="0" applyAlignment="0" applyProtection="0"/>
    <xf numFmtId="0" fontId="9" fillId="0" borderId="0">
      <alignment/>
      <protection/>
    </xf>
    <xf numFmtId="0" fontId="44" fillId="28" borderId="0" applyNumberFormat="0" applyBorder="0" applyAlignment="0" applyProtection="0"/>
    <xf numFmtId="0" fontId="45" fillId="23" borderId="0" applyNumberFormat="0" applyBorder="0" applyAlignment="0" applyProtection="0"/>
    <xf numFmtId="0" fontId="44" fillId="29" borderId="0" applyNumberFormat="0" applyBorder="0" applyAlignment="0" applyProtection="0"/>
    <xf numFmtId="0" fontId="45" fillId="12" borderId="0" applyNumberFormat="0" applyBorder="0" applyAlignment="0" applyProtection="0"/>
    <xf numFmtId="0" fontId="17" fillId="2" borderId="0" applyNumberFormat="0" applyBorder="0" applyAlignment="0" applyProtection="0"/>
    <xf numFmtId="43" fontId="32" fillId="0" borderId="0" applyFont="0" applyFill="0" applyBorder="0" applyAlignment="0" applyProtection="0"/>
    <xf numFmtId="0" fontId="17" fillId="2" borderId="0" applyNumberFormat="0" applyBorder="0" applyAlignment="0" applyProtection="0"/>
    <xf numFmtId="0" fontId="1" fillId="0" borderId="0">
      <alignment/>
      <protection/>
    </xf>
    <xf numFmtId="0" fontId="45" fillId="19" borderId="0" applyNumberFormat="0" applyBorder="0" applyAlignment="0" applyProtection="0"/>
    <xf numFmtId="0" fontId="0" fillId="0" borderId="0">
      <alignment/>
      <protection/>
    </xf>
    <xf numFmtId="0" fontId="45" fillId="16" borderId="0" applyNumberFormat="0" applyBorder="0" applyAlignment="0" applyProtection="0"/>
    <xf numFmtId="0" fontId="17" fillId="2" borderId="0" applyNumberFormat="0" applyBorder="0" applyAlignment="0" applyProtection="0"/>
    <xf numFmtId="0" fontId="9" fillId="0" borderId="0">
      <alignment/>
      <protection/>
    </xf>
    <xf numFmtId="0" fontId="19" fillId="15" borderId="0" applyNumberFormat="0" applyBorder="0" applyAlignment="0" applyProtection="0"/>
    <xf numFmtId="0" fontId="45" fillId="23" borderId="0" applyNumberFormat="0" applyBorder="0" applyAlignment="0" applyProtection="0"/>
    <xf numFmtId="0" fontId="46" fillId="4" borderId="0" applyNumberFormat="0" applyBorder="0" applyAlignment="0" applyProtection="0"/>
    <xf numFmtId="0" fontId="45" fillId="3" borderId="0" applyNumberFormat="0" applyBorder="0" applyAlignment="0" applyProtection="0"/>
    <xf numFmtId="38" fontId="41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7" fillId="4" borderId="0" applyNumberFormat="0" applyBorder="0" applyAlignment="0" applyProtection="0"/>
    <xf numFmtId="0" fontId="19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47" fillId="4" borderId="0" applyNumberFormat="0" applyBorder="0" applyAlignment="0" applyProtection="0"/>
    <xf numFmtId="0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0" borderId="0">
      <alignment vertical="center"/>
      <protection/>
    </xf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37" fillId="19" borderId="0" applyNumberFormat="0" applyBorder="0" applyAlignment="0" applyProtection="0"/>
    <xf numFmtId="0" fontId="19" fillId="23" borderId="0" applyNumberFormat="0" applyBorder="0" applyAlignment="0" applyProtection="0"/>
    <xf numFmtId="0" fontId="17" fillId="2" borderId="0" applyNumberFormat="0" applyBorder="0" applyAlignment="0" applyProtection="0"/>
    <xf numFmtId="0" fontId="19" fillId="26" borderId="0" applyNumberFormat="0" applyBorder="0" applyAlignment="0" applyProtection="0"/>
    <xf numFmtId="0" fontId="20" fillId="30" borderId="0" applyNumberFormat="0" applyBorder="0" applyAlignment="0" applyProtection="0"/>
    <xf numFmtId="0" fontId="2" fillId="31" borderId="0" applyNumberFormat="0" applyBorder="0" applyAlignment="0" applyProtection="0"/>
    <xf numFmtId="0" fontId="20" fillId="3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20" fillId="33" borderId="0" applyNumberFormat="0" applyBorder="0" applyAlignment="0" applyProtection="0"/>
    <xf numFmtId="0" fontId="17" fillId="2" borderId="0" applyNumberFormat="0" applyBorder="0" applyAlignment="0" applyProtection="0"/>
    <xf numFmtId="0" fontId="20" fillId="34" borderId="0" applyNumberFormat="0" applyBorder="0" applyAlignment="0" applyProtection="0"/>
    <xf numFmtId="0" fontId="2" fillId="27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7" fillId="2" borderId="0" applyNumberFormat="0" applyBorder="0" applyAlignment="0" applyProtection="0"/>
    <xf numFmtId="0" fontId="47" fillId="6" borderId="0" applyNumberFormat="0" applyBorder="0" applyAlignment="0" applyProtection="0"/>
    <xf numFmtId="0" fontId="18" fillId="4" borderId="0" applyNumberFormat="0" applyBorder="0" applyAlignment="0" applyProtection="0"/>
    <xf numFmtId="0" fontId="20" fillId="7" borderId="0" applyNumberFormat="0" applyBorder="0" applyAlignment="0" applyProtection="0"/>
    <xf numFmtId="0" fontId="17" fillId="2" borderId="0" applyNumberFormat="0" applyBorder="0" applyAlignment="0" applyProtection="0"/>
    <xf numFmtId="0" fontId="20" fillId="10" borderId="0" applyNumberFormat="0" applyBorder="0" applyAlignment="0" applyProtection="0"/>
    <xf numFmtId="0" fontId="17" fillId="2" borderId="0" applyNumberFormat="0" applyBorder="0" applyAlignment="0" applyProtection="0"/>
    <xf numFmtId="0" fontId="20" fillId="33" borderId="0" applyNumberFormat="0" applyBorder="0" applyAlignment="0" applyProtection="0"/>
    <xf numFmtId="0" fontId="18" fillId="4" borderId="0" applyNumberFormat="0" applyBorder="0" applyAlignment="0" applyProtection="0"/>
    <xf numFmtId="0" fontId="2" fillId="27" borderId="0" applyNumberFormat="0" applyBorder="0" applyAlignment="0" applyProtection="0"/>
    <xf numFmtId="0" fontId="17" fillId="13" borderId="0" applyNumberFormat="0" applyBorder="0" applyAlignment="0" applyProtection="0"/>
    <xf numFmtId="0" fontId="18" fillId="4" borderId="0" applyNumberFormat="0" applyBorder="0" applyAlignment="0" applyProtection="0"/>
    <xf numFmtId="0" fontId="2" fillId="7" borderId="0" applyNumberFormat="0" applyBorder="0" applyAlignment="0" applyProtection="0"/>
    <xf numFmtId="0" fontId="18" fillId="4" borderId="0" applyNumberFormat="0" applyBorder="0" applyAlignment="0" applyProtection="0"/>
    <xf numFmtId="0" fontId="20" fillId="37" borderId="0" applyNumberFormat="0" applyBorder="0" applyAlignment="0" applyProtection="0"/>
    <xf numFmtId="0" fontId="17" fillId="2" borderId="0" applyNumberFormat="0" applyBorder="0" applyAlignment="0" applyProtection="0"/>
    <xf numFmtId="0" fontId="20" fillId="38" borderId="0" applyNumberFormat="0" applyBorder="0" applyAlignment="0" applyProtection="0"/>
    <xf numFmtId="0" fontId="17" fillId="2" borderId="0" applyNumberFormat="0" applyBorder="0" applyAlignment="0" applyProtection="0"/>
    <xf numFmtId="0" fontId="2" fillId="27" borderId="0" applyNumberFormat="0" applyBorder="0" applyAlignment="0" applyProtection="0"/>
    <xf numFmtId="41" fontId="48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" fillId="32" borderId="0" applyNumberFormat="0" applyBorder="0" applyAlignment="0" applyProtection="0"/>
    <xf numFmtId="0" fontId="18" fillId="4" borderId="0" applyNumberFormat="0" applyBorder="0" applyAlignment="0" applyProtection="0"/>
    <xf numFmtId="0" fontId="20" fillId="32" borderId="0" applyNumberFormat="0" applyBorder="0" applyAlignment="0" applyProtection="0"/>
    <xf numFmtId="0" fontId="17" fillId="13" borderId="0" applyNumberFormat="0" applyBorder="0" applyAlignment="0" applyProtection="0"/>
    <xf numFmtId="0" fontId="9" fillId="0" borderId="0">
      <alignment vertical="center"/>
      <protection/>
    </xf>
    <xf numFmtId="0" fontId="20" fillId="39" borderId="0" applyNumberFormat="0" applyBorder="0" applyAlignment="0" applyProtection="0"/>
    <xf numFmtId="0" fontId="2" fillId="27" borderId="0" applyNumberFormat="0" applyBorder="0" applyAlignment="0" applyProtection="0"/>
    <xf numFmtId="0" fontId="18" fillId="4" borderId="0" applyNumberFormat="0" applyBorder="0" applyAlignment="0" applyProtection="0"/>
    <xf numFmtId="0" fontId="2" fillId="40" borderId="0" applyNumberFormat="0" applyBorder="0" applyAlignment="0" applyProtection="0"/>
    <xf numFmtId="0" fontId="18" fillId="4" borderId="0" applyNumberFormat="0" applyBorder="0" applyAlignment="0" applyProtection="0"/>
    <xf numFmtId="0" fontId="15" fillId="13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181" fontId="49" fillId="0" borderId="0" applyFill="0" applyBorder="0" applyAlignment="0">
      <protection/>
    </xf>
    <xf numFmtId="0" fontId="30" fillId="8" borderId="1" applyNumberFormat="0" applyAlignment="0" applyProtection="0"/>
    <xf numFmtId="0" fontId="50" fillId="37" borderId="0" applyNumberFormat="0" applyBorder="0" applyAlignment="0" applyProtection="0"/>
    <xf numFmtId="0" fontId="51" fillId="17" borderId="7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8" fillId="4" borderId="0" applyNumberFormat="0" applyBorder="0" applyAlignment="0" applyProtection="0"/>
    <xf numFmtId="0" fontId="52" fillId="0" borderId="0" applyProtection="0">
      <alignment vertical="center"/>
    </xf>
    <xf numFmtId="0" fontId="18" fillId="4" borderId="0" applyNumberFormat="0" applyBorder="0" applyAlignment="0" applyProtection="0"/>
    <xf numFmtId="41" fontId="32" fillId="0" borderId="0" applyFont="0" applyFill="0" applyBorder="0" applyAlignment="0" applyProtection="0"/>
    <xf numFmtId="0" fontId="41" fillId="0" borderId="0" applyFont="0" applyFill="0" applyBorder="0" applyAlignment="0" applyProtection="0"/>
    <xf numFmtId="182" fontId="48" fillId="0" borderId="0">
      <alignment/>
      <protection/>
    </xf>
    <xf numFmtId="180" fontId="32" fillId="0" borderId="0" applyFont="0" applyFill="0" applyBorder="0" applyAlignment="0" applyProtection="0"/>
    <xf numFmtId="0" fontId="17" fillId="2" borderId="0" applyNumberFormat="0" applyBorder="0" applyAlignment="0" applyProtection="0"/>
    <xf numFmtId="179" fontId="48" fillId="0" borderId="0">
      <alignment/>
      <protection/>
    </xf>
    <xf numFmtId="0" fontId="17" fillId="2" borderId="0" applyNumberFormat="0" applyBorder="0" applyAlignment="0" applyProtection="0"/>
    <xf numFmtId="0" fontId="9" fillId="0" borderId="0">
      <alignment/>
      <protection/>
    </xf>
    <xf numFmtId="0" fontId="53" fillId="0" borderId="0" applyProtection="0">
      <alignment/>
    </xf>
    <xf numFmtId="176" fontId="48" fillId="0" borderId="0">
      <alignment/>
      <protection/>
    </xf>
    <xf numFmtId="0" fontId="19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13" borderId="0" applyNumberFormat="0" applyBorder="0" applyAlignment="0" applyProtection="0"/>
    <xf numFmtId="2" fontId="53" fillId="0" borderId="0" applyProtection="0">
      <alignment/>
    </xf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0" borderId="0">
      <alignment/>
      <protection/>
    </xf>
    <xf numFmtId="38" fontId="54" fillId="16" borderId="0" applyBorder="0" applyAlignment="0" applyProtection="0"/>
    <xf numFmtId="0" fontId="28" fillId="0" borderId="4" applyNumberFormat="0" applyFill="0" applyAlignment="0" applyProtection="0"/>
    <xf numFmtId="0" fontId="17" fillId="2" borderId="0" applyNumberFormat="0" applyBorder="0" applyAlignment="0" applyProtection="0"/>
    <xf numFmtId="0" fontId="55" fillId="0" borderId="11" applyNumberFormat="0" applyAlignment="0" applyProtection="0"/>
    <xf numFmtId="0" fontId="55" fillId="0" borderId="12">
      <alignment horizontal="left" vertical="center"/>
      <protection/>
    </xf>
    <xf numFmtId="0" fontId="56" fillId="0" borderId="13" applyNumberFormat="0" applyFill="0" applyAlignment="0" applyProtection="0"/>
    <xf numFmtId="0" fontId="57" fillId="0" borderId="0" applyProtection="0">
      <alignment/>
    </xf>
    <xf numFmtId="0" fontId="55" fillId="0" borderId="0" applyProtection="0">
      <alignment/>
    </xf>
    <xf numFmtId="10" fontId="54" fillId="8" borderId="14" applyBorder="0" applyAlignment="0" applyProtection="0"/>
    <xf numFmtId="0" fontId="18" fillId="4" borderId="0" applyNumberFormat="0" applyBorder="0" applyAlignment="0" applyProtection="0"/>
    <xf numFmtId="0" fontId="16" fillId="3" borderId="1" applyNumberFormat="0" applyAlignment="0" applyProtection="0"/>
    <xf numFmtId="0" fontId="17" fillId="2" borderId="0" applyNumberFormat="0" applyBorder="0" applyAlignment="0" applyProtection="0"/>
    <xf numFmtId="0" fontId="31" fillId="17" borderId="7" applyNumberFormat="0" applyAlignment="0" applyProtection="0"/>
    <xf numFmtId="0" fontId="33" fillId="0" borderId="8" applyNumberFormat="0" applyFill="0" applyAlignment="0" applyProtection="0"/>
    <xf numFmtId="9" fontId="58" fillId="0" borderId="0" applyFont="0" applyFill="0" applyBorder="0" applyAlignment="0" applyProtection="0"/>
    <xf numFmtId="37" fontId="59" fillId="0" borderId="0">
      <alignment/>
      <protection/>
    </xf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60" fillId="0" borderId="0">
      <alignment/>
      <protection/>
    </xf>
    <xf numFmtId="0" fontId="18" fillId="4" borderId="0" applyNumberFormat="0" applyBorder="0" applyAlignment="0" applyProtection="0"/>
    <xf numFmtId="0" fontId="61" fillId="0" borderId="0">
      <alignment/>
      <protection/>
    </xf>
    <xf numFmtId="0" fontId="17" fillId="2" borderId="0" applyNumberFormat="0" applyBorder="0" applyAlignment="0" applyProtection="0"/>
    <xf numFmtId="0" fontId="4" fillId="11" borderId="2" applyNumberFormat="0" applyFont="0" applyAlignment="0" applyProtection="0"/>
    <xf numFmtId="0" fontId="18" fillId="4" borderId="0" applyNumberFormat="0" applyBorder="0" applyAlignment="0" applyProtection="0"/>
    <xf numFmtId="0" fontId="29" fillId="8" borderId="6" applyNumberFormat="0" applyAlignment="0" applyProtection="0"/>
    <xf numFmtId="10" fontId="32" fillId="0" borderId="0" applyFont="0" applyFill="0" applyBorder="0" applyAlignment="0" applyProtection="0"/>
    <xf numFmtId="0" fontId="18" fillId="4" borderId="0" applyNumberFormat="0" applyBorder="0" applyAlignment="0" applyProtection="0"/>
    <xf numFmtId="1" fontId="32" fillId="0" borderId="0">
      <alignment/>
      <protection/>
    </xf>
    <xf numFmtId="0" fontId="17" fillId="2" borderId="0" applyNumberFormat="0" applyBorder="0" applyAlignment="0" applyProtection="0"/>
    <xf numFmtId="0" fontId="47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3" fillId="0" borderId="15" applyProtection="0">
      <alignment/>
    </xf>
    <xf numFmtId="0" fontId="24" fillId="0" borderId="0" applyNumberFormat="0" applyFill="0" applyBorder="0" applyAlignment="0" applyProtection="0"/>
    <xf numFmtId="9" fontId="63" fillId="0" borderId="0" applyFont="0" applyFill="0" applyBorder="0" applyAlignment="0" applyProtection="0"/>
    <xf numFmtId="0" fontId="17" fillId="13" borderId="0" applyNumberFormat="0" applyBorder="0" applyAlignment="0" applyProtection="0"/>
    <xf numFmtId="9" fontId="9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27" fillId="0" borderId="3" applyNumberFormat="0" applyFill="0" applyAlignment="0" applyProtection="0"/>
    <xf numFmtId="0" fontId="17" fillId="2" borderId="0" applyNumberFormat="0" applyBorder="0" applyAlignment="0" applyProtection="0"/>
    <xf numFmtId="0" fontId="23" fillId="0" borderId="5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17" fillId="2" borderId="0" applyNumberFormat="0" applyBorder="0" applyAlignment="0" applyProtection="0"/>
    <xf numFmtId="43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25" fillId="0" borderId="0">
      <alignment horizontal="centerContinuous" vertical="center"/>
      <protection/>
    </xf>
    <xf numFmtId="0" fontId="17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42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17" fillId="13" borderId="0" applyNumberFormat="0" applyBorder="0" applyAlignment="0" applyProtection="0"/>
    <xf numFmtId="0" fontId="15" fillId="13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50" fillId="40" borderId="0" applyNumberFormat="0" applyBorder="0" applyAlignment="0" applyProtection="0"/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13" borderId="0" applyNumberFormat="0" applyBorder="0" applyAlignment="0" applyProtection="0"/>
    <xf numFmtId="0" fontId="18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50" fillId="37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44" fillId="43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50" fillId="3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2" borderId="0" applyNumberFormat="0" applyBorder="0" applyAlignment="0" applyProtection="0"/>
    <xf numFmtId="0" fontId="33" fillId="0" borderId="8" applyNumberFormat="0" applyFill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Protection="0">
      <alignment vertical="center"/>
    </xf>
    <xf numFmtId="0" fontId="18" fillId="4" borderId="0" applyNumberFormat="0" applyBorder="0" applyAlignment="0" applyProtection="0"/>
    <xf numFmtId="0" fontId="64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7" fillId="44" borderId="0" applyNumberFormat="0" applyBorder="0" applyAlignment="0" applyProtection="0"/>
    <xf numFmtId="0" fontId="17" fillId="13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42" fillId="2" borderId="0" applyNumberFormat="0" applyBorder="0" applyAlignment="0" applyProtection="0"/>
    <xf numFmtId="43" fontId="9" fillId="0" borderId="0" applyFont="0" applyFill="0" applyBorder="0" applyAlignment="0" applyProtection="0"/>
    <xf numFmtId="0" fontId="50" fillId="37" borderId="0" applyNumberFormat="0" applyBorder="0" applyAlignment="0" applyProtection="0"/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19" fillId="18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8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9" fillId="0" borderId="0">
      <alignment/>
      <protection/>
    </xf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2" fillId="2" borderId="0" applyNumberFormat="0" applyBorder="0" applyAlignment="0" applyProtection="0"/>
    <xf numFmtId="0" fontId="17" fillId="2" borderId="0" applyNumberFormat="0" applyBorder="0" applyAlignment="0" applyProtection="0"/>
    <xf numFmtId="0" fontId="38" fillId="13" borderId="0" applyNumberFormat="0" applyBorder="0" applyAlignment="0" applyProtection="0"/>
    <xf numFmtId="0" fontId="17" fillId="2" borderId="0" applyNumberFormat="0" applyBorder="0" applyAlignment="0" applyProtection="0"/>
    <xf numFmtId="0" fontId="42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6" fillId="4" borderId="0" applyNumberFormat="0" applyBorder="0" applyAlignment="0" applyProtection="0"/>
    <xf numFmtId="0" fontId="9" fillId="0" borderId="0">
      <alignment vertical="center"/>
      <protection/>
    </xf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5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8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11" borderId="2" applyNumberFormat="0" applyFont="0" applyAlignment="0" applyProtection="0"/>
    <xf numFmtId="0" fontId="18" fillId="6" borderId="0" applyNumberFormat="0" applyBorder="0" applyAlignment="0" applyProtection="0"/>
    <xf numFmtId="0" fontId="0" fillId="0" borderId="0">
      <alignment/>
      <protection/>
    </xf>
    <xf numFmtId="0" fontId="50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9" fillId="0" borderId="0">
      <alignment/>
      <protection/>
    </xf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1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9" fillId="0" borderId="0">
      <alignment/>
      <protection/>
    </xf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9" fillId="0" borderId="0">
      <alignment vertical="center"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6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42" fillId="2" borderId="0" applyNumberFormat="0" applyBorder="0" applyAlignment="0" applyProtection="0"/>
    <xf numFmtId="0" fontId="4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9" fillId="0" borderId="0">
      <alignment/>
      <protection/>
    </xf>
    <xf numFmtId="0" fontId="18" fillId="4" borderId="0" applyNumberFormat="0" applyBorder="0" applyAlignment="0" applyProtection="0"/>
    <xf numFmtId="0" fontId="9" fillId="0" borderId="0">
      <alignment/>
      <protection/>
    </xf>
    <xf numFmtId="0" fontId="18" fillId="4" borderId="0" applyNumberFormat="0" applyBorder="0" applyAlignment="0" applyProtection="0"/>
    <xf numFmtId="0" fontId="9" fillId="0" borderId="0">
      <alignment/>
      <protection/>
    </xf>
    <xf numFmtId="0" fontId="49" fillId="0" borderId="0">
      <alignment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4" fillId="0" borderId="0">
      <alignment vertical="center"/>
      <protection/>
    </xf>
    <xf numFmtId="0" fontId="18" fillId="4" borderId="0" applyNumberFormat="0" applyBorder="0" applyAlignment="0" applyProtection="0"/>
    <xf numFmtId="0" fontId="11" fillId="0" borderId="0">
      <alignment vertical="center"/>
      <protection/>
    </xf>
    <xf numFmtId="0" fontId="18" fillId="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7" fillId="4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4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40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7" fillId="4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Protection="0">
      <alignment vertical="center"/>
    </xf>
    <xf numFmtId="0" fontId="6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7" fillId="1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47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" fontId="1" fillId="0" borderId="14">
      <alignment vertical="center"/>
      <protection locked="0"/>
    </xf>
    <xf numFmtId="0" fontId="47" fillId="4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7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24" borderId="0" applyNumberFormat="0" applyBorder="0" applyAlignment="0" applyProtection="0"/>
    <xf numFmtId="0" fontId="18" fillId="4" borderId="0" applyNumberFormat="0" applyBorder="0" applyAlignment="0" applyProtection="0"/>
    <xf numFmtId="0" fontId="47" fillId="4" borderId="0" applyNumberFormat="0" applyBorder="0" applyAlignment="0" applyProtection="0"/>
    <xf numFmtId="0" fontId="29" fillId="16" borderId="6" applyNumberFormat="0" applyAlignment="0" applyProtection="0"/>
    <xf numFmtId="0" fontId="18" fillId="4" borderId="0" applyNumberFormat="0" applyBorder="0" applyAlignment="0" applyProtection="0"/>
    <xf numFmtId="0" fontId="4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84" fontId="35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6" fillId="4" borderId="0" applyNumberFormat="0" applyBorder="0" applyAlignment="0" applyProtection="0"/>
    <xf numFmtId="0" fontId="18" fillId="4" borderId="0" applyNumberFormat="0" applyBorder="0" applyAlignment="0" applyProtection="0"/>
    <xf numFmtId="0" fontId="46" fillId="4" borderId="0" applyNumberFormat="0" applyBorder="0" applyAlignment="0" applyProtection="0"/>
    <xf numFmtId="0" fontId="18" fillId="4" borderId="0" applyNumberFormat="0" applyBorder="0" applyAlignment="0" applyProtection="0"/>
    <xf numFmtId="43" fontId="9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35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185" fontId="63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6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34" fillId="0" borderId="9" applyNumberFormat="0" applyFill="0" applyAlignment="0" applyProtection="0"/>
    <xf numFmtId="186" fontId="63" fillId="0" borderId="0" applyFont="0" applyFill="0" applyBorder="0" applyAlignment="0" applyProtection="0"/>
    <xf numFmtId="0" fontId="30" fillId="16" borderId="1" applyNumberFormat="0" applyAlignment="0" applyProtection="0"/>
    <xf numFmtId="0" fontId="26" fillId="0" borderId="0" applyNumberFormat="0" applyFill="0" applyBorder="0" applyAlignment="0" applyProtection="0"/>
    <xf numFmtId="177" fontId="35" fillId="0" borderId="0" applyFont="0" applyFill="0" applyBorder="0" applyAlignment="0" applyProtection="0"/>
    <xf numFmtId="183" fontId="35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48" fillId="0" borderId="0">
      <alignment/>
      <protection/>
    </xf>
    <xf numFmtId="43" fontId="48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58" fillId="0" borderId="0">
      <alignment/>
      <protection/>
    </xf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6" fillId="3" borderId="1" applyNumberFormat="0" applyAlignment="0" applyProtection="0"/>
    <xf numFmtId="0" fontId="68" fillId="0" borderId="0">
      <alignment/>
      <protection/>
    </xf>
    <xf numFmtId="188" fontId="1" fillId="0" borderId="14">
      <alignment vertical="center"/>
      <protection locked="0"/>
    </xf>
    <xf numFmtId="0" fontId="32" fillId="0" borderId="0">
      <alignment/>
      <protection/>
    </xf>
    <xf numFmtId="0" fontId="69" fillId="0" borderId="0">
      <alignment/>
      <protection/>
    </xf>
  </cellStyleXfs>
  <cellXfs count="140">
    <xf numFmtId="0" fontId="0" fillId="0" borderId="0" xfId="0" applyAlignment="1">
      <alignment/>
    </xf>
    <xf numFmtId="0" fontId="72" fillId="45" borderId="0" xfId="529" applyFont="1" applyFill="1">
      <alignment/>
      <protection/>
    </xf>
    <xf numFmtId="0" fontId="0" fillId="45" borderId="0" xfId="529" applyFont="1" applyFill="1">
      <alignment/>
      <protection/>
    </xf>
    <xf numFmtId="0" fontId="73" fillId="45" borderId="0" xfId="529" applyFont="1" applyFill="1">
      <alignment/>
      <protection/>
    </xf>
    <xf numFmtId="189" fontId="74" fillId="45" borderId="0" xfId="529" applyNumberFormat="1" applyFont="1" applyFill="1">
      <alignment/>
      <protection/>
    </xf>
    <xf numFmtId="0" fontId="74" fillId="45" borderId="0" xfId="529" applyFont="1" applyFill="1">
      <alignment/>
      <protection/>
    </xf>
    <xf numFmtId="0" fontId="74" fillId="0" borderId="0" xfId="529" applyFont="1" applyFill="1">
      <alignment/>
      <protection/>
    </xf>
    <xf numFmtId="0" fontId="75" fillId="45" borderId="0" xfId="529" applyFont="1" applyFill="1" applyAlignment="1">
      <alignment/>
      <protection/>
    </xf>
    <xf numFmtId="189" fontId="76" fillId="45" borderId="0" xfId="529" applyNumberFormat="1" applyFont="1" applyFill="1" applyAlignment="1">
      <alignment/>
      <protection/>
    </xf>
    <xf numFmtId="0" fontId="76" fillId="45" borderId="0" xfId="529" applyFont="1" applyFill="1" applyAlignment="1">
      <alignment/>
      <protection/>
    </xf>
    <xf numFmtId="0" fontId="76" fillId="0" borderId="0" xfId="529" applyFont="1" applyFill="1" applyAlignment="1">
      <alignment/>
      <protection/>
    </xf>
    <xf numFmtId="0" fontId="77" fillId="45" borderId="0" xfId="167" applyFont="1" applyFill="1" applyAlignment="1">
      <alignment horizontal="center" vertical="center"/>
      <protection/>
    </xf>
    <xf numFmtId="189" fontId="76" fillId="45" borderId="0" xfId="167" applyNumberFormat="1" applyFont="1" applyFill="1" applyAlignment="1">
      <alignment horizontal="center" vertical="center"/>
      <protection/>
    </xf>
    <xf numFmtId="0" fontId="76" fillId="45" borderId="0" xfId="167" applyFont="1" applyFill="1" applyAlignment="1">
      <alignment horizontal="center" vertical="center"/>
      <protection/>
    </xf>
    <xf numFmtId="0" fontId="78" fillId="45" borderId="0" xfId="167" applyFont="1" applyFill="1" applyBorder="1" applyAlignment="1">
      <alignment horizontal="right"/>
      <protection/>
    </xf>
    <xf numFmtId="189" fontId="74" fillId="45" borderId="0" xfId="167" applyNumberFormat="1" applyFont="1" applyFill="1" applyBorder="1" applyAlignment="1">
      <alignment horizontal="right"/>
      <protection/>
    </xf>
    <xf numFmtId="0" fontId="74" fillId="45" borderId="0" xfId="167" applyFont="1" applyFill="1" applyBorder="1" applyAlignment="1">
      <alignment horizontal="right"/>
      <protection/>
    </xf>
    <xf numFmtId="0" fontId="72" fillId="45" borderId="14" xfId="529" applyFont="1" applyFill="1" applyBorder="1" applyAlignment="1">
      <alignment horizontal="center" vertical="center"/>
      <protection/>
    </xf>
    <xf numFmtId="189" fontId="74" fillId="45" borderId="14" xfId="529" applyNumberFormat="1" applyFont="1" applyFill="1" applyBorder="1" applyAlignment="1">
      <alignment horizontal="center" vertical="center"/>
      <protection/>
    </xf>
    <xf numFmtId="0" fontId="74" fillId="45" borderId="14" xfId="529" applyFont="1" applyFill="1" applyBorder="1" applyAlignment="1">
      <alignment horizontal="center" vertical="center"/>
      <protection/>
    </xf>
    <xf numFmtId="189" fontId="74" fillId="45" borderId="14" xfId="529" applyNumberFormat="1" applyFont="1" applyFill="1" applyBorder="1" applyAlignment="1">
      <alignment horizontal="center" vertical="center" wrapText="1"/>
      <protection/>
    </xf>
    <xf numFmtId="0" fontId="74" fillId="45" borderId="14" xfId="529" applyFont="1" applyFill="1" applyBorder="1" applyAlignment="1">
      <alignment horizontal="center" vertical="center" wrapText="1"/>
      <protection/>
    </xf>
    <xf numFmtId="0" fontId="74" fillId="0" borderId="14" xfId="529" applyFont="1" applyFill="1" applyBorder="1" applyAlignment="1">
      <alignment horizontal="center" vertical="center" wrapText="1"/>
      <protection/>
    </xf>
    <xf numFmtId="190" fontId="79" fillId="45" borderId="14" xfId="0" applyNumberFormat="1" applyFont="1" applyFill="1" applyBorder="1" applyAlignment="1">
      <alignment horizontal="left" vertical="center" wrapText="1"/>
    </xf>
    <xf numFmtId="49" fontId="72" fillId="45" borderId="14" xfId="0" applyNumberFormat="1" applyFont="1" applyFill="1" applyBorder="1" applyAlignment="1" applyProtection="1">
      <alignment vertical="top" wrapText="1"/>
      <protection locked="0"/>
    </xf>
    <xf numFmtId="189" fontId="72" fillId="45" borderId="14" xfId="529" applyNumberFormat="1" applyFont="1" applyFill="1" applyBorder="1">
      <alignment/>
      <protection/>
    </xf>
    <xf numFmtId="0" fontId="72" fillId="45" borderId="14" xfId="529" applyFont="1" applyFill="1" applyBorder="1">
      <alignment/>
      <protection/>
    </xf>
    <xf numFmtId="0" fontId="74" fillId="45" borderId="14" xfId="529" applyFont="1" applyFill="1" applyBorder="1">
      <alignment/>
      <protection/>
    </xf>
    <xf numFmtId="0" fontId="74" fillId="0" borderId="14" xfId="529" applyFont="1" applyFill="1" applyBorder="1">
      <alignment/>
      <protection/>
    </xf>
    <xf numFmtId="189" fontId="74" fillId="45" borderId="14" xfId="529" applyNumberFormat="1" applyFont="1" applyFill="1" applyBorder="1">
      <alignment/>
      <protection/>
    </xf>
    <xf numFmtId="189" fontId="72" fillId="0" borderId="14" xfId="529" applyNumberFormat="1" applyFont="1" applyFill="1" applyBorder="1">
      <alignment/>
      <protection/>
    </xf>
    <xf numFmtId="0" fontId="74" fillId="0" borderId="14" xfId="529" applyFont="1" applyFill="1" applyBorder="1">
      <alignment/>
      <protection/>
    </xf>
    <xf numFmtId="190" fontId="80" fillId="45" borderId="14" xfId="0" applyNumberFormat="1" applyFont="1" applyFill="1" applyBorder="1" applyAlignment="1">
      <alignment horizontal="left" vertical="center" wrapText="1"/>
    </xf>
    <xf numFmtId="49" fontId="9" fillId="45" borderId="14" xfId="0" applyNumberFormat="1" applyFont="1" applyFill="1" applyBorder="1" applyAlignment="1" applyProtection="1">
      <alignment vertical="top" wrapText="1"/>
      <protection locked="0"/>
    </xf>
    <xf numFmtId="189" fontId="9" fillId="45" borderId="14" xfId="529" applyNumberFormat="1" applyFont="1" applyFill="1" applyBorder="1">
      <alignment/>
      <protection/>
    </xf>
    <xf numFmtId="189" fontId="1" fillId="45" borderId="14" xfId="529" applyNumberFormat="1" applyFont="1" applyFill="1" applyBorder="1">
      <alignment/>
      <protection/>
    </xf>
    <xf numFmtId="0" fontId="9" fillId="45" borderId="14" xfId="529" applyFont="1" applyFill="1" applyBorder="1">
      <alignment/>
      <protection/>
    </xf>
    <xf numFmtId="0" fontId="1" fillId="45" borderId="14" xfId="529" applyFont="1" applyFill="1" applyBorder="1">
      <alignment/>
      <protection/>
    </xf>
    <xf numFmtId="189" fontId="9" fillId="0" borderId="14" xfId="529" applyNumberFormat="1" applyFont="1" applyFill="1" applyBorder="1">
      <alignment/>
      <protection/>
    </xf>
    <xf numFmtId="189" fontId="74" fillId="45" borderId="14" xfId="529" applyNumberFormat="1" applyFont="1" applyFill="1" applyBorder="1">
      <alignment/>
      <protection/>
    </xf>
    <xf numFmtId="189" fontId="72" fillId="0" borderId="14" xfId="529" applyNumberFormat="1" applyFont="1" applyFill="1" applyBorder="1">
      <alignment/>
      <protection/>
    </xf>
    <xf numFmtId="0" fontId="10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191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189" fontId="9" fillId="0" borderId="17" xfId="0" applyNumberFormat="1" applyFont="1" applyFill="1" applyBorder="1" applyAlignment="1" applyProtection="1">
      <alignment horizontal="right" vertical="center" wrapText="1"/>
      <protection/>
    </xf>
    <xf numFmtId="189" fontId="9" fillId="0" borderId="14" xfId="0" applyNumberFormat="1" applyFont="1" applyFill="1" applyBorder="1" applyAlignment="1" applyProtection="1">
      <alignment horizontal="righ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9" fillId="0" borderId="14" xfId="0" applyNumberFormat="1" applyFont="1" applyFill="1" applyBorder="1" applyAlignment="1" applyProtection="1">
      <alignment horizontal="left" vertical="center" wrapText="1" indent="2"/>
      <protection/>
    </xf>
    <xf numFmtId="191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167">
      <alignment/>
      <protection/>
    </xf>
    <xf numFmtId="0" fontId="13" fillId="0" borderId="0" xfId="167" applyFont="1" applyAlignment="1">
      <alignment vertical="center"/>
      <protection/>
    </xf>
    <xf numFmtId="0" fontId="13" fillId="0" borderId="0" xfId="167" applyFont="1" applyAlignment="1">
      <alignment horizontal="center" vertical="center"/>
      <protection/>
    </xf>
    <xf numFmtId="0" fontId="14" fillId="0" borderId="0" xfId="167" applyFont="1">
      <alignment/>
      <protection/>
    </xf>
    <xf numFmtId="0" fontId="14" fillId="0" borderId="0" xfId="167" applyFont="1" applyAlignment="1">
      <alignment horizontal="right"/>
      <protection/>
    </xf>
    <xf numFmtId="0" fontId="14" fillId="0" borderId="14" xfId="167" applyFont="1" applyBorder="1" applyAlignment="1">
      <alignment horizontal="center" vertical="center" wrapText="1"/>
      <protection/>
    </xf>
    <xf numFmtId="0" fontId="14" fillId="0" borderId="14" xfId="167" applyFont="1" applyBorder="1" applyAlignment="1">
      <alignment horizontal="center" vertical="center"/>
      <protection/>
    </xf>
    <xf numFmtId="0" fontId="9" fillId="0" borderId="0" xfId="167" applyBorder="1">
      <alignment/>
      <protection/>
    </xf>
    <xf numFmtId="0" fontId="14" fillId="0" borderId="0" xfId="167" applyFont="1" applyBorder="1" applyAlignment="1">
      <alignment horizontal="center" vertical="center" wrapText="1"/>
      <protection/>
    </xf>
    <xf numFmtId="0" fontId="14" fillId="0" borderId="0" xfId="167" applyFont="1" applyAlignment="1">
      <alignment vertical="center"/>
      <protection/>
    </xf>
    <xf numFmtId="0" fontId="0" fillId="0" borderId="0" xfId="0" applyFont="1" applyAlignment="1">
      <alignment/>
    </xf>
    <xf numFmtId="189" fontId="11" fillId="0" borderId="0" xfId="0" applyNumberFormat="1" applyFont="1" applyFill="1" applyAlignment="1">
      <alignment horizontal="center" vertical="center"/>
    </xf>
    <xf numFmtId="189" fontId="10" fillId="0" borderId="0" xfId="0" applyNumberFormat="1" applyFont="1" applyFill="1" applyAlignment="1" applyProtection="1">
      <alignment horizontal="centerContinuous" vertical="top"/>
      <protection/>
    </xf>
    <xf numFmtId="189" fontId="9" fillId="0" borderId="0" xfId="0" applyNumberFormat="1" applyFont="1" applyFill="1" applyAlignment="1">
      <alignment horizontal="right"/>
    </xf>
    <xf numFmtId="189" fontId="9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>
      <alignment horizontal="center" vertical="center"/>
    </xf>
    <xf numFmtId="191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center" vertical="center"/>
    </xf>
    <xf numFmtId="189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Continuous" vertical="top"/>
    </xf>
    <xf numFmtId="0" fontId="10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192" fontId="9" fillId="0" borderId="14" xfId="0" applyNumberFormat="1" applyFont="1" applyFill="1" applyBorder="1" applyAlignment="1" applyProtection="1">
      <alignment horizontal="center" vertical="center" wrapText="1"/>
      <protection/>
    </xf>
    <xf numFmtId="192" fontId="2" fillId="0" borderId="14" xfId="145" applyNumberFormat="1" applyFont="1" applyFill="1" applyBorder="1" applyAlignment="1">
      <alignment horizontal="left" vertical="center"/>
      <protection/>
    </xf>
    <xf numFmtId="189" fontId="9" fillId="45" borderId="14" xfId="0" applyNumberFormat="1" applyFont="1" applyFill="1" applyBorder="1" applyAlignment="1" applyProtection="1">
      <alignment horizontal="right" vertical="center" wrapText="1"/>
      <protection/>
    </xf>
    <xf numFmtId="192" fontId="80" fillId="0" borderId="14" xfId="559" applyNumberFormat="1" applyFont="1" applyFill="1" applyBorder="1" applyAlignment="1">
      <alignment horizontal="left" vertical="center"/>
      <protection/>
    </xf>
    <xf numFmtId="189" fontId="9" fillId="0" borderId="14" xfId="0" applyNumberFormat="1" applyFont="1" applyFill="1" applyBorder="1" applyAlignment="1">
      <alignment wrapText="1"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>
      <alignment vertical="center"/>
    </xf>
    <xf numFmtId="189" fontId="9" fillId="0" borderId="16" xfId="0" applyNumberFormat="1" applyFont="1" applyFill="1" applyBorder="1" applyAlignment="1" applyProtection="1">
      <alignment horizontal="right" vertical="center" wrapText="1"/>
      <protection/>
    </xf>
    <xf numFmtId="189" fontId="9" fillId="0" borderId="18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 indent="3"/>
      <protection/>
    </xf>
    <xf numFmtId="189" fontId="9" fillId="0" borderId="0" xfId="0" applyNumberFormat="1" applyFont="1" applyFill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193" fontId="9" fillId="0" borderId="0" xfId="0" applyNumberFormat="1" applyFont="1" applyFill="1" applyAlignment="1" applyProtection="1">
      <alignment horizontal="right" vertical="center" wrapText="1"/>
      <protection/>
    </xf>
    <xf numFmtId="0" fontId="11" fillId="0" borderId="0" xfId="0" applyFont="1" applyFill="1" applyAlignment="1">
      <alignment vertical="center"/>
    </xf>
    <xf numFmtId="189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 applyAlignment="1">
      <alignment horizontal="left" vertical="center"/>
    </xf>
    <xf numFmtId="194" fontId="1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NumberFormat="1" applyFont="1" applyFill="1" applyAlignment="1">
      <alignment horizontal="right" vertical="top"/>
    </xf>
    <xf numFmtId="194" fontId="10" fillId="0" borderId="0" xfId="0" applyNumberFormat="1" applyFont="1" applyFill="1" applyAlignment="1">
      <alignment horizontal="centerContinuous" vertical="top"/>
    </xf>
    <xf numFmtId="0" fontId="9" fillId="0" borderId="0" xfId="0" applyNumberFormat="1" applyFont="1" applyFill="1" applyAlignment="1">
      <alignment horizontal="right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194" fontId="11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/>
    </xf>
    <xf numFmtId="194" fontId="11" fillId="0" borderId="0" xfId="0" applyNumberFormat="1" applyFont="1" applyFill="1" applyBorder="1" applyAlignment="1">
      <alignment horizontal="center" vertical="center"/>
    </xf>
    <xf numFmtId="194" fontId="11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11" fillId="0" borderId="0" xfId="0" applyNumberFormat="1" applyFont="1" applyFill="1" applyAlignment="1">
      <alignment vertical="center"/>
    </xf>
    <xf numFmtId="192" fontId="11" fillId="0" borderId="0" xfId="0" applyNumberFormat="1" applyFont="1" applyFill="1" applyAlignment="1" applyProtection="1">
      <alignment horizontal="right" vertical="top"/>
      <protection/>
    </xf>
    <xf numFmtId="195" fontId="10" fillId="0" borderId="0" xfId="0" applyNumberFormat="1" applyFont="1" applyFill="1" applyAlignment="1" applyProtection="1">
      <alignment horizontal="center" vertical="top"/>
      <protection/>
    </xf>
    <xf numFmtId="192" fontId="9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9" fontId="9" fillId="0" borderId="14" xfId="0" applyNumberFormat="1" applyFont="1" applyFill="1" applyBorder="1" applyAlignment="1">
      <alignment horizontal="center" vertical="center" wrapText="1"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189" fontId="0" fillId="0" borderId="17" xfId="0" applyNumberFormat="1" applyFont="1" applyFill="1" applyBorder="1" applyAlignment="1" applyProtection="1">
      <alignment horizontal="center" vertical="center" wrapText="1"/>
      <protection/>
    </xf>
    <xf numFmtId="194" fontId="11" fillId="0" borderId="14" xfId="0" applyNumberFormat="1" applyFont="1" applyFill="1" applyBorder="1" applyAlignment="1">
      <alignment vertical="center"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9" fillId="0" borderId="20" xfId="0" applyNumberFormat="1" applyFont="1" applyFill="1" applyBorder="1" applyAlignment="1" applyProtection="1">
      <alignment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>
      <alignment horizontal="left" vertical="center"/>
    </xf>
    <xf numFmtId="189" fontId="9" fillId="0" borderId="14" xfId="0" applyNumberFormat="1" applyFont="1" applyFill="1" applyBorder="1" applyAlignment="1" applyProtection="1">
      <alignment horizontal="left" vertical="center" wrapText="1"/>
      <protection/>
    </xf>
  </cellXfs>
  <cellStyles count="837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好_34青海" xfId="26"/>
    <cellStyle name="Accent2 - 40%" xfId="27"/>
    <cellStyle name="好_人员工资和公用经费3" xfId="28"/>
    <cellStyle name="Comma [0]" xfId="29"/>
    <cellStyle name="差_县市旗测算20080508" xfId="30"/>
    <cellStyle name="差_市辖区测算-新科目（20080626）" xfId="31"/>
    <cellStyle name="Comma" xfId="32"/>
    <cellStyle name="好_分析缺口率_财力性转移支付2010年预算参考数" xfId="33"/>
    <cellStyle name="差" xfId="34"/>
    <cellStyle name="差_自行调整差异系数顺序" xfId="35"/>
    <cellStyle name="20% - Accent4" xfId="36"/>
    <cellStyle name="40% - 强调文字颜色 3" xfId="37"/>
    <cellStyle name="60% - 强调文字颜色 3" xfId="38"/>
    <cellStyle name="Accent2 - 60%" xfId="39"/>
    <cellStyle name="Hyperlink" xfId="40"/>
    <cellStyle name="差_缺口县区测算(财政部标准)" xfId="41"/>
    <cellStyle name="Percent" xfId="42"/>
    <cellStyle name="好_县市旗测算20080508_县市旗测算-新科目（含人口规模效应）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60% - 强调文字颜色 2" xfId="48"/>
    <cellStyle name="好_行政（人员）_民生政策最低支出需求_财力性转移支付2010年预算参考数" xfId="49"/>
    <cellStyle name="标题 4" xfId="50"/>
    <cellStyle name="好_教育(按照总人口测算）—20080416_不含人员经费系数_财力性转移支付2010年预算参考数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标题 3" xfId="66"/>
    <cellStyle name="好_汇总表_财力性转移支付2010年预算参考数" xfId="67"/>
    <cellStyle name="60% - 强调文字颜色 4" xfId="68"/>
    <cellStyle name="输出" xfId="69"/>
    <cellStyle name="Input" xfId="70"/>
    <cellStyle name="常规 26" xfId="71"/>
    <cellStyle name="计算" xfId="72"/>
    <cellStyle name="40% - 强调文字颜色 4 2" xfId="73"/>
    <cellStyle name="检查单元格" xfId="74"/>
    <cellStyle name="差_2007一般预算支出口径剔除表" xfId="75"/>
    <cellStyle name="20% - 强调文字颜色 6" xfId="76"/>
    <cellStyle name="强调文字颜色 2" xfId="77"/>
    <cellStyle name="好_数据--基础数据--预算组--2015年人代会预算部分--2015.01.20--人代会前第6稿--按姚局意见改--调市级项级明细" xfId="78"/>
    <cellStyle name="好_县市旗测算-新科目（20080626）_不含人员经费系数_财力性转移支付2010年预算参考数" xfId="79"/>
    <cellStyle name="Currency [0]" xfId="80"/>
    <cellStyle name="链接单元格" xfId="81"/>
    <cellStyle name="汇总" xfId="82"/>
    <cellStyle name="好_云南 缺口县区测算(地方填报)" xfId="83"/>
    <cellStyle name="差_Book2" xfId="84"/>
    <cellStyle name="好" xfId="85"/>
    <cellStyle name="好_市辖区测算-新科目（20080626）_财力性转移支付2010年预算参考数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20% - 强调文字颜色 2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强调文字颜色 4" xfId="105"/>
    <cellStyle name="差_2006年34青海_财力性转移支付2010年预算参考数" xfId="106"/>
    <cellStyle name="差_其他部门(按照总人口测算）—20080416_不含人员经费系数_财力性转移支付2010年预算参考数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60% - 强调文字颜色 5" xfId="114"/>
    <cellStyle name="差_2006年全省财力计算表（中央、决算）" xfId="115"/>
    <cellStyle name="差_分县成本差异系数_民生政策最低支出需求_财力性转移支付2010年预算参考数" xfId="116"/>
    <cellStyle name="差_市辖区测算20080510_民生政策最低支出需求_财力性转移支付2010年预算参考数" xfId="117"/>
    <cellStyle name="强调文字颜色 6" xfId="118"/>
    <cellStyle name="好_成本差异系数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好_行政公检法测算_县市旗测算-新科目（含人口规模效应）_财力性转移支付2010年预算参考数" xfId="125"/>
    <cellStyle name="20% - Accent3" xfId="126"/>
    <cellStyle name="差_县市旗测算-新科目（20080626）_民生政策最低支出需求" xfId="127"/>
    <cellStyle name="好_11大理_财力性转移支付2010年预算参考数" xfId="128"/>
    <cellStyle name="20% - Accent5" xfId="129"/>
    <cellStyle name="20% - Accent6" xfId="130"/>
    <cellStyle name="差_2006年30云南" xfId="131"/>
    <cellStyle name="好_县市旗测算-新科目（20080626）_民生政策最低支出需求" xfId="132"/>
    <cellStyle name="差_其他部门(按照总人口测算）—20080416_县市旗测算-新科目（含人口规模效应）_财力性转移支付2010年预算参考数" xfId="133"/>
    <cellStyle name="?鹎%U龡&amp;H齲_x0001_C铣_x0014__x0007__x0001__x0001_" xfId="134"/>
    <cellStyle name="20% - Accent1" xfId="135"/>
    <cellStyle name="Accent1 - 20%" xfId="136"/>
    <cellStyle name="差_2008年全省汇总收支计算表_财力性转移支付2010年预算参考数" xfId="137"/>
    <cellStyle name="20% - 强调文字颜色 2 2" xfId="138"/>
    <cellStyle name="20% - 强调文字颜色 3 2" xfId="139"/>
    <cellStyle name="Heading 2" xfId="140"/>
    <cellStyle name="差_自行调整差异系数顺序_财力性转移支付2010年预算参考数" xfId="141"/>
    <cellStyle name="好_03昭通" xfId="142"/>
    <cellStyle name="20% - 强调文字颜色 4 2" xfId="143"/>
    <cellStyle name="好_其他部门(按照总人口测算）—20080416_县市旗测算-新科目（含人口规模效应）" xfId="144"/>
    <cellStyle name="常规 3" xfId="145"/>
    <cellStyle name="콤마_BOILER-CO1" xfId="146"/>
    <cellStyle name="20% - 强调文字颜色 5 2" xfId="147"/>
    <cellStyle name="20% - 强调文字颜色 6 2" xfId="148"/>
    <cellStyle name="差_重点民生支出需求测算表社保（农村低保）081112" xfId="149"/>
    <cellStyle name="40% - Accent1" xfId="150"/>
    <cellStyle name="差_22湖南_财力性转移支付2010年预算参考数" xfId="151"/>
    <cellStyle name="千位分季_新建 Microsoft Excel 工作表" xfId="152"/>
    <cellStyle name="好_卫生部门_财力性转移支付2010年预算参考数" xfId="153"/>
    <cellStyle name="40% - Accent2" xfId="154"/>
    <cellStyle name="差_不含人员经费系数_财力性转移支付2010年预算参考数" xfId="155"/>
    <cellStyle name="好_县区合并测算20080423(按照各省比重）" xfId="156"/>
    <cellStyle name="40% - Accent3" xfId="157"/>
    <cellStyle name="差_汇总表_财力性转移支付2010年预算参考数" xfId="158"/>
    <cellStyle name="差_云南 缺口县区测算(地方填报)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好_第五部分(才淼、饶永宏）" xfId="166"/>
    <cellStyle name="常规_附件 5 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差_03昭通" xfId="172"/>
    <cellStyle name="差_行政公检法测算_不含人员经费系数_财力性转移支付2010年预算参考数" xfId="173"/>
    <cellStyle name="40% - 强调文字颜色 6 2" xfId="174"/>
    <cellStyle name="差_行政公检法测算_不含人员经费系数" xfId="175"/>
    <cellStyle name="常规 4_2008年横排表0721" xfId="176"/>
    <cellStyle name="强调 2" xfId="177"/>
    <cellStyle name="60% - Accent1" xfId="178"/>
    <cellStyle name="强调 3" xfId="179"/>
    <cellStyle name="60% - Accent2" xfId="180"/>
    <cellStyle name="差_市辖区测算20080510_县市旗测算-新科目（含人口规模效应）_财力性转移支付2010年预算参考数" xfId="181"/>
    <cellStyle name="Comma_1995" xfId="182"/>
    <cellStyle name="差_同德" xfId="183"/>
    <cellStyle name="常规 2 2" xfId="184"/>
    <cellStyle name="60% - Accent3" xfId="185"/>
    <cellStyle name="常规 2 3" xfId="186"/>
    <cellStyle name="60% - Accent4" xfId="187"/>
    <cellStyle name="差_县区合并测算20080421_县市旗测算-新科目（含人口规模效应）_财力性转移支付2010年预算参考数" xfId="188"/>
    <cellStyle name="常规 2 4" xfId="189"/>
    <cellStyle name="强调文字颜色 4 2" xfId="190"/>
    <cellStyle name="60% - Accent5" xfId="191"/>
    <cellStyle name="好_检验表" xfId="192"/>
    <cellStyle name="60% - Accent6" xfId="193"/>
    <cellStyle name="콤마 [0]_BOILER-CO1" xfId="194"/>
    <cellStyle name="好_县市旗测算-新科目（20080627）_财力性转移支付2010年预算参考数" xfId="195"/>
    <cellStyle name="好_市辖区测算-新科目（20080626）_县市旗测算-新科目（含人口规模效应）_财力性转移支付2010年预算参考数" xfId="196"/>
    <cellStyle name="好_2008年预计支出与2007年对比" xfId="197"/>
    <cellStyle name="60% - 强调文字颜色 1 2" xfId="198"/>
    <cellStyle name="Heading 4" xfId="199"/>
    <cellStyle name="差_文体广播事业(按照总人口测算）—20080416_民生政策最低支出需求_财力性转移支付2010年预算参考数" xfId="200"/>
    <cellStyle name="好_县市旗测算20080508_不含人员经费系数_财力性转移支付2010年预算参考数" xfId="201"/>
    <cellStyle name="好_社保处下达区县2015年指标（第二批）" xfId="202"/>
    <cellStyle name="60% - 强调文字颜色 2 2" xfId="203"/>
    <cellStyle name="差_34青海_财力性转移支付2010年预算参考数" xfId="204"/>
    <cellStyle name="常规 5" xfId="205"/>
    <cellStyle name="60% - 强调文字颜色 3 2" xfId="206"/>
    <cellStyle name="60% - 强调文字颜色 4 2" xfId="207"/>
    <cellStyle name="Neutral" xfId="208"/>
    <cellStyle name="60% - 强调文字颜色 5 2" xfId="209"/>
    <cellStyle name="差_行政公检法测算_民生政策最低支出需求_财力性转移支付2010年预算参考数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好_农林水和城市维护标准支出20080505－县区合计_县市旗测算-新科目（含人口规模效应）_财力性转移支付2010年预算参考数" xfId="216"/>
    <cellStyle name="Accent1_2006年33甘肃" xfId="217"/>
    <cellStyle name="差_人员工资和公用经费3" xfId="218"/>
    <cellStyle name="Accent2" xfId="219"/>
    <cellStyle name="Accent2 - 20%" xfId="220"/>
    <cellStyle name="Accent2_2006年33甘肃" xfId="221"/>
    <cellStyle name="Accent3" xfId="222"/>
    <cellStyle name="Accent3 - 20%" xfId="223"/>
    <cellStyle name="Accent3 - 40%" xfId="224"/>
    <cellStyle name="差_县市旗测算20080508_民生政策最低支出需求_财力性转移支付2010年预算参考数" xfId="225"/>
    <cellStyle name="好_0502通海县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好_行政（人员）_不含人员经费系数" xfId="233"/>
    <cellStyle name="Accent4 - 20%" xfId="234"/>
    <cellStyle name="差_2006年22湖南_财力性转移支付2010年预算参考数" xfId="235"/>
    <cellStyle name="好_县市旗测算20080508_县市旗测算-新科目（含人口规模效应）_财力性转移支付2010年预算参考数" xfId="236"/>
    <cellStyle name="Accent4 - 40%" xfId="237"/>
    <cellStyle name="好_行政(燃修费)" xfId="238"/>
    <cellStyle name="Accent4 - 60%" xfId="239"/>
    <cellStyle name="差_安徽 缺口县区测算(地方填报)1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财力性转移支付2010年预算参考数" xfId="254"/>
    <cellStyle name="Accent6 - 40%" xfId="255"/>
    <cellStyle name="好_县区合并测算20080421_不含人员经费系数" xfId="256"/>
    <cellStyle name="差_07临沂" xfId="257"/>
    <cellStyle name="Accent6 - 60%" xfId="258"/>
    <cellStyle name="Accent6_2006年33甘肃" xfId="259"/>
    <cellStyle name="差_数据--基础数据--预算组--2015年人代会预算部分--2015.01.20--人代会前第6稿--按姚局意见改--调市级项级明细" xfId="260"/>
    <cellStyle name="Bad" xfId="261"/>
    <cellStyle name="好_缺口县区测算(按2007支出增长25%测算)" xfId="262"/>
    <cellStyle name="Calc Currency (0)" xfId="263"/>
    <cellStyle name="Calculation" xfId="264"/>
    <cellStyle name="差_530623_2006年县级财政报表附表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Currency1" xfId="277"/>
    <cellStyle name="差_一般预算支出口径剔除表_财力性转移支付2010年预算参考数" xfId="278"/>
    <cellStyle name="常规 13" xfId="279"/>
    <cellStyle name="Date" xfId="280"/>
    <cellStyle name="Dollar (zero dec)" xfId="281"/>
    <cellStyle name="强调文字颜色 1 2" xfId="282"/>
    <cellStyle name="Explanatory Text" xfId="283"/>
    <cellStyle name="差_1110洱源县" xfId="284"/>
    <cellStyle name="Fixed" xfId="285"/>
    <cellStyle name="差_文体广播事业(按照总人口测算）—20080416_不含人员经费系数" xfId="286"/>
    <cellStyle name="好_成本差异系数（含人口规模）_财力性转移支付2010年预算参考数" xfId="287"/>
    <cellStyle name="Good" xfId="288"/>
    <cellStyle name="常规 10" xfId="289"/>
    <cellStyle name="Grey" xfId="290"/>
    <cellStyle name="标题 2 2" xfId="291"/>
    <cellStyle name="差_行政公检法测算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差_09黑龙江_财力性转移支付2010年预算参考数" xfId="301"/>
    <cellStyle name="检查单元格 2" xfId="302"/>
    <cellStyle name="Linked Cell" xfId="303"/>
    <cellStyle name="归盒啦_95" xfId="304"/>
    <cellStyle name="no dec" xfId="305"/>
    <cellStyle name="好_2007年一般预算支出剔除_财力性转移支付2010年预算参考数" xfId="306"/>
    <cellStyle name="差_27重庆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好_教育(按照总人口测算）—20080416" xfId="316"/>
    <cellStyle name="Percent_laroux" xfId="317"/>
    <cellStyle name="差_缺口县区测算(按核定人数)_财力性转移支付2010年预算参考数" xfId="318"/>
    <cellStyle name="好_2008年一般预算支出预计" xfId="319"/>
    <cellStyle name="RowLevel_0" xfId="320"/>
    <cellStyle name="Title" xfId="321"/>
    <cellStyle name="常规 2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好_教育(按照总人口测算）—20080416_县市旗测算-新科目（含人口规模效应）" xfId="331"/>
    <cellStyle name="标题 1 2" xfId="332"/>
    <cellStyle name="差_2007年收支情况及2008年收支预计表(汇总表)_财力性转移支付2010年预算参考数" xfId="333"/>
    <cellStyle name="标题 3 2" xfId="334"/>
    <cellStyle name="差_农林水和城市维护标准支出20080505－县区合计_县市旗测算-新科目（含人口规模效应）" xfId="335"/>
    <cellStyle name="差_30云南" xfId="336"/>
    <cellStyle name="差_文体广播事业(按照总人口测算）—20080416_财力性转移支付2010年预算参考数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表标题" xfId="343"/>
    <cellStyle name="差_丽江汇总" xfId="344"/>
    <cellStyle name="差 2" xfId="345"/>
    <cellStyle name="差_教育(按照总人口测算）—20080416_不含人员经费系数" xfId="346"/>
    <cellStyle name="差_缺口县区测算(财政部标准)_财力性转移支付2010年预算参考数" xfId="347"/>
    <cellStyle name="差_00省级(打印)" xfId="348"/>
    <cellStyle name="差_2006年27重庆_财力性转移支付2010年预算参考数" xfId="349"/>
    <cellStyle name="差_0502通海县" xfId="350"/>
    <cellStyle name="差_文体广播事业(按照总人口测算）—20080416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1_财力性转移支付2010年预算参考数" xfId="361"/>
    <cellStyle name="差_分县成本差异系数_民生政策最低支出需求" xfId="362"/>
    <cellStyle name="差_市辖区测算20080510_民生政策最低支出需求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2006年33甘肃" xfId="381"/>
    <cellStyle name="差_卫生(按照总人口测算）—20080416_县市旗测算-新科目（含人口规模效应）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2008计算资料（8月5）" xfId="394"/>
    <cellStyle name="差_县区合并测算20080421_县市旗测算-新科目（含人口规模效应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核定" xfId="402"/>
    <cellStyle name="差_2008年支出调整" xfId="403"/>
    <cellStyle name="差_2008年支出调整_财力性转移支付2010年预算参考数" xfId="404"/>
    <cellStyle name="好_河南 缺口县区测算(地方填报)" xfId="405"/>
    <cellStyle name="差_2015年社会保险基金预算草案表样（报人大）" xfId="406"/>
    <cellStyle name="好_14安徽_财力性转移支付2010年预算参考数" xfId="407"/>
    <cellStyle name="差_2016年科目0114" xfId="408"/>
    <cellStyle name="差_28四川" xfId="409"/>
    <cellStyle name="差_2016人代会附表（2015-9-11）（姚局）-财经委" xfId="410"/>
    <cellStyle name="差_20河南" xfId="411"/>
    <cellStyle name="差_20河南_财力性转移支付2010年预算参考数" xfId="412"/>
    <cellStyle name="好_530623_2006年县级财政报表附表" xfId="413"/>
    <cellStyle name="差_22湖南" xfId="414"/>
    <cellStyle name="好_卫生部门" xfId="415"/>
    <cellStyle name="差_不含人员经费系数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好_县市旗测算20080508_不含人员经费系数" xfId="423"/>
    <cellStyle name="差_34青海" xfId="424"/>
    <cellStyle name="强调文字颜色 2 2" xfId="425"/>
    <cellStyle name="差_文体广播事业(按照总人口测算）—20080416_民生政策最低支出需求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第五部分(才淼、饶永宏）" xfId="453"/>
    <cellStyle name="差_市辖区测算-新科目（20080626）_民生政策最低支出需求_财力性转移支付2010年预算参考数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行政(燃修费)" xfId="468"/>
    <cellStyle name="差_行政(燃修费)_不含人员经费系数" xfId="469"/>
    <cellStyle name="差_行政(燃修费)_不含人员经费系数_财力性转移支付2010年预算参考数" xfId="470"/>
    <cellStyle name="好_县市旗测算-新科目（20080626）" xfId="471"/>
    <cellStyle name="差_行政(燃修费)_财力性转移支付2010年预算参考数" xfId="472"/>
    <cellStyle name="差_行政(燃修费)_民生政策最低支出需求_财力性转移支付2010年预算参考数" xfId="473"/>
    <cellStyle name="差_行政(燃修费)_县市旗测算-新科目（含人口规模效应）" xfId="474"/>
    <cellStyle name="差_行政(燃修费)_县市旗测算-新科目（含人口规模效应）_财力性转移支付2010年预算参考数" xfId="475"/>
    <cellStyle name="好_文体广播部门" xfId="476"/>
    <cellStyle name="常规 11_财力性转移支付2009年预算参考数" xfId="477"/>
    <cellStyle name="差_行政（人员）" xfId="478"/>
    <cellStyle name="好_文体广播事业(按照总人口测算）—20080416_不含人员经费系数_财力性转移支付2010年预算参考数" xfId="479"/>
    <cellStyle name="好_1110洱源县_财力性转移支付2010年预算参考数" xfId="480"/>
    <cellStyle name="差_行政（人员）_不含人员经费系数" xfId="481"/>
    <cellStyle name="差_行政（人员）_不含人员经费系数_财力性转移支付2010年预算参考数" xfId="482"/>
    <cellStyle name="差_缺口县区测算(按核定人数)" xfId="483"/>
    <cellStyle name="差_行政（人员）_财力性转移支付2010年预算参考数" xfId="484"/>
    <cellStyle name="常规 2_004-2010年增消两税返还情况表" xfId="485"/>
    <cellStyle name="好_其他部门(按照总人口测算）—20080416_不含人员经费系数_财力性转移支付2010年预算参考数" xfId="486"/>
    <cellStyle name="好_34青海_1_财力性转移支付2010年预算参考数" xfId="487"/>
    <cellStyle name="差_行政（人员）_民生政策最低支出需求" xfId="488"/>
    <cellStyle name="差_行政（人员）_民生政策最低支出需求_财力性转移支付2010年预算参考数" xfId="489"/>
    <cellStyle name="差_行政（人员）_县市旗测算-新科目（含人口规模效应）_财力性转移支付2010年预算参考数" xfId="490"/>
    <cellStyle name="差_行政公检法测算_财力性转移支付2010年预算参考数" xfId="491"/>
    <cellStyle name="差_行政公检法测算_县市旗测算-新科目（含人口规模效应）_财力性转移支付2010年预算参考数" xfId="492"/>
    <cellStyle name="差_河南 缺口县区测算(地方填报)" xfId="493"/>
    <cellStyle name="差_河南 缺口县区测算(地方填报)_财力性转移支付2010年预算参考数" xfId="494"/>
    <cellStyle name="好_市辖区测算-新科目（20080626）_民生政策最低支出需求" xfId="495"/>
    <cellStyle name="差_河南 缺口县区测算(地方填报白)_财力性转移支付2010年预算参考数" xfId="496"/>
    <cellStyle name="好_2006年28四川_财力性转移支付2010年预算参考数" xfId="497"/>
    <cellStyle name="差_核定人数对比" xfId="498"/>
    <cellStyle name="差_核定人数对比_财力性转移支付2010年预算参考数" xfId="499"/>
    <cellStyle name="差_核定人数下发表_财力性转移支付2010年预算参考数" xfId="500"/>
    <cellStyle name="好_一般预算支出口径剔除表" xfId="501"/>
    <cellStyle name="差_汇总_财力性转移支付2010年预算参考数" xfId="502"/>
    <cellStyle name="差_卫生(按照总人口测算）—20080416_不含人员经费系数" xfId="503"/>
    <cellStyle name="好_一般预算支出口径剔除表_财力性转移支付2010年预算参考数" xfId="504"/>
    <cellStyle name="差_汇总" xfId="505"/>
    <cellStyle name="差_卫生(按照总人口测算）—20080416_不含人员经费系数_财力性转移支付2010年预算参考数" xfId="506"/>
    <cellStyle name="差_汇总表" xfId="507"/>
    <cellStyle name="差_汇总表4" xfId="508"/>
    <cellStyle name="差_县区合并测算20080421" xfId="509"/>
    <cellStyle name="差_汇总表4_财力性转移支付2010年预算参考数" xfId="510"/>
    <cellStyle name="差_县区合并测算20080421_财力性转移支付2010年预算参考数" xfId="511"/>
    <cellStyle name="差_汇总表提前告知区县" xfId="512"/>
    <cellStyle name="注释 2" xfId="513"/>
    <cellStyle name="好_2006年27重庆" xfId="514"/>
    <cellStyle name="常规 6 2" xfId="515"/>
    <cellStyle name="差_汇总-县级财政报表附表" xfId="516"/>
    <cellStyle name="分级显示行_1_13区汇总" xfId="517"/>
    <cellStyle name="差_检验表" xfId="518"/>
    <cellStyle name="常规 9" xfId="519"/>
    <cellStyle name="好_2007一般预算支出口径剔除表_财力性转移支付2010年预算参考数" xfId="520"/>
    <cellStyle name="差_教育(按照总人口测算）—20080416" xfId="521"/>
    <cellStyle name="差_教育(按照总人口测算）—20080416_财力性转移支付2010年预算参考数" xfId="522"/>
    <cellStyle name="差_教育(按照总人口测算）—20080416_民生政策最低支出需求" xfId="523"/>
    <cellStyle name="好_市辖区测算-新科目（20080626）_不含人员经费系数" xfId="524"/>
    <cellStyle name="差_教育(按照总人口测算）—20080416_民生政策最低支出需求_财力性转移支付2010年预算参考数" xfId="525"/>
    <cellStyle name="差_民生政策最低支出需求_财力性转移支付2010年预算参考数" xfId="526"/>
    <cellStyle name="差_教育(按照总人口测算）—20080416_县市旗测算-新科目（含人口规模效应）" xfId="527"/>
    <cellStyle name="差_民生政策最低支出需求" xfId="528"/>
    <cellStyle name="常规 23" xfId="529"/>
    <cellStyle name="常规 18" xfId="530"/>
    <cellStyle name="差_总人口" xfId="531"/>
    <cellStyle name="差_山东省民生支出标准" xfId="532"/>
    <cellStyle name="差_农林水和城市维护标准支出20080505－县区合计_不含人员经费系数" xfId="533"/>
    <cellStyle name="差_总人口_财力性转移支付2010年预算参考数" xfId="534"/>
    <cellStyle name="差_山东省民生支出标准_财力性转移支付2010年预算参考数" xfId="535"/>
    <cellStyle name="差_农林水和城市维护标准支出20080505－县区合计_不含人员经费系数_财力性转移支付2010年预算参考数" xfId="536"/>
    <cellStyle name="差_卫生(按照总人口测算）—20080416_县市旗测算-新科目（含人口规模效应）_财力性转移支付2010年预算参考数" xfId="537"/>
    <cellStyle name="差_人员工资和公用经费2" xfId="538"/>
    <cellStyle name="差_农林水和城市维护标准支出20080505－县区合计_民生政策最低支出需求" xfId="539"/>
    <cellStyle name="差_社保处下达区县2015年指标（第二批）" xfId="540"/>
    <cellStyle name="差_人员工资和公用经费2_财力性转移支付2010年预算参考数" xfId="541"/>
    <cellStyle name="差_农林水和城市维护标准支出20080505－县区合计_民生政策最低支出需求_财力性转移支付2010年预算参考数" xfId="542"/>
    <cellStyle name="差_农林水和城市维护标准支出20080505－县区合计_县市旗测算-新科目（含人口规模效应）_财力性转移支付2010年预算参考数" xfId="543"/>
    <cellStyle name="差_其他部门(按照总人口测算）—20080416" xfId="544"/>
    <cellStyle name="통화 [0]_BOILER-CO1" xfId="545"/>
    <cellStyle name="常规 22" xfId="546"/>
    <cellStyle name="常规 17" xfId="547"/>
    <cellStyle name="差_其他部门(按照总人口测算）—20080416_县市旗测算-新科目（含人口规模效应）" xfId="548"/>
    <cellStyle name="好_教育(按照总人口测算）—20080416_民生政策最低支出需求_财力性转移支付2010年预算参考数" xfId="549"/>
    <cellStyle name="好_缺口县区测算_财力性转移支付2010年预算参考数" xfId="550"/>
    <cellStyle name="后继超级链接" xfId="551"/>
    <cellStyle name="差_青海 缺口县区测算(地方填报)_财力性转移支付2010年预算参考数" xfId="552"/>
    <cellStyle name="差_县市旗测算-新科目（20080626）_民生政策最低支出需求_财力性转移支付2010年预算参考数" xfId="553"/>
    <cellStyle name="差_市辖区测算-新科目（20080626）_县市旗测算-新科目（含人口规模效应）" xfId="554"/>
    <cellStyle name="差_缺口县区测算" xfId="555"/>
    <cellStyle name="差_危改资金测算_财力性转移支付2010年预算参考数" xfId="556"/>
    <cellStyle name="差_缺口县区测算（11.13）" xfId="557"/>
    <cellStyle name="差_缺口县区测算（11.13）_财力性转移支付2010年预算参考数" xfId="558"/>
    <cellStyle name="常规 4" xfId="559"/>
    <cellStyle name="好_总人口_财力性转移支付2010年预算参考数" xfId="560"/>
    <cellStyle name="差_缺口县区测算(按2007支出增长25%测算)" xfId="561"/>
    <cellStyle name="差_缺口县区测算(按2007支出增长25%测算)_财力性转移支付2010年预算参考数" xfId="562"/>
    <cellStyle name="差_市辖区测算-新科目（20080626）_县市旗测算-新科目（含人口规模效应）_财力性转移支付2010年预算参考数" xfId="563"/>
    <cellStyle name="差_缺口县区测算_财力性转移支付2010年预算参考数" xfId="564"/>
    <cellStyle name="差_人员工资和公用经费" xfId="565"/>
    <cellStyle name="好_其他部门(按照总人口测算）—20080416_财力性转移支付2010年预算参考数" xfId="566"/>
    <cellStyle name="差_市辖区测算20080510_县市旗测算-新科目（含人口规模效应）" xfId="567"/>
    <cellStyle name="差_人员工资和公用经费_财力性转移支付2010年预算参考数" xfId="568"/>
    <cellStyle name="差_人员工资和公用经费3_财力性转移支付2010年预算参考数" xfId="569"/>
    <cellStyle name="差_市辖区测算-新科目（20080626）_不含人员经费系数" xfId="570"/>
    <cellStyle name="差_市辖区测算-新科目（20080626）_不含人员经费系数_财力性转移支付2010年预算参考数" xfId="571"/>
    <cellStyle name="好_2008年支出调整" xfId="572"/>
    <cellStyle name="差_市辖区测算-新科目（20080626）_财力性转移支付2010年预算参考数" xfId="573"/>
    <cellStyle name="差_市辖区测算-新科目（20080626）_民生政策最低支出需求" xfId="574"/>
    <cellStyle name="常规 27" xfId="575"/>
    <cellStyle name="差_县区合并测算20080423(按照各省比重）_民生政策最低支出需求" xfId="576"/>
    <cellStyle name="差_数据--基础数据--预算组--2015年人代会预算部分--2015.01.20--人代会前第6稿--按姚局意见改--调市级项级明细_区县政府预算公开整改--表" xfId="577"/>
    <cellStyle name="差_同德_财力性转移支付2010年预算参考数" xfId="578"/>
    <cellStyle name="差_县市旗测算20080508_不含人员经费系数_财力性转移支付2010年预算参考数" xfId="579"/>
    <cellStyle name="差_危改资金测算" xfId="580"/>
    <cellStyle name="差_卫生(按照总人口测算）—20080416" xfId="581"/>
    <cellStyle name="差_卫生(按照总人口测算）—20080416_财力性转移支付2010年预算参考数" xfId="582"/>
    <cellStyle name="好_0605石屏县" xfId="583"/>
    <cellStyle name="差_县市旗测算-新科目（20080626）_不含人员经费系数_财力性转移支付2010年预算参考数" xfId="584"/>
    <cellStyle name="差_卫生(按照总人口测算）—20080416_民生政策最低支出需求" xfId="585"/>
    <cellStyle name="好_0605石屏县_财力性转移支付2010年预算参考数" xfId="586"/>
    <cellStyle name="差_卫生(按照总人口测算）—20080416_民生政策最低支出需求_财力性转移支付2010年预算参考数" xfId="587"/>
    <cellStyle name="好_市辖区测算20080510_不含人员经费系数" xfId="588"/>
    <cellStyle name="差_卫生部门" xfId="589"/>
    <cellStyle name="差_卫生部门_财力性转移支付2010年预算参考数" xfId="590"/>
    <cellStyle name="好_文体广播事业(按照总人口测算）—20080416" xfId="591"/>
    <cellStyle name="差_文体广播部门" xfId="592"/>
    <cellStyle name="好_M01-2(州市补助收入)" xfId="593"/>
    <cellStyle name="差_文体广播事业(按照总人口测算）—20080416_不含人员经费系数_财力性转移支付2010年预算参考数" xfId="594"/>
    <cellStyle name="差_文体广播事业(按照总人口测算）—20080416_县市旗测算-新科目（含人口规模效应）" xfId="595"/>
    <cellStyle name="差_文体广播事业(按照总人口测算）—20080416_县市旗测算-新科目（含人口规模效应）_财力性转移支付2010年预算参考数" xfId="596"/>
    <cellStyle name="差_县区合并测算20080421_不含人员经费系数_财力性转移支付2010年预算参考数" xfId="597"/>
    <cellStyle name="差_县区合并测算20080421_不含人员经费系数" xfId="598"/>
    <cellStyle name="差_县市旗测算-新科目（20080627）_县市旗测算-新科目（含人口规模效应）_财力性转移支付2010年预算参考数" xfId="599"/>
    <cellStyle name="差_县区合并测算20080421_民生政策最低支出需求_财力性转移支付2010年预算参考数" xfId="600"/>
    <cellStyle name="差_县市旗测算-新科目（20080626）" xfId="601"/>
    <cellStyle name="差_县区合并测算20080423(按照各省比重）" xfId="602"/>
    <cellStyle name="差_县区合并测算20080423(按照各省比重）_不含人员经费系数_财力性转移支付2010年预算参考数" xfId="603"/>
    <cellStyle name="差_县区合并测算20080423(按照各省比重）_财力性转移支付2010年预算参考数" xfId="604"/>
    <cellStyle name="差_县区合并测算20080423(按照各省比重）_民生政策最低支出需求_财力性转移支付2010年预算参考数" xfId="605"/>
    <cellStyle name="差_县区合并测算20080423(按照各省比重）_县市旗测算-新科目（含人口规模效应）" xfId="606"/>
    <cellStyle name="差_县市旗测算20080508_不含人员经费系数" xfId="607"/>
    <cellStyle name="差_县市旗测算20080508_财力性转移支付2010年预算参考数" xfId="608"/>
    <cellStyle name="差_县市旗测算20080508_县市旗测算-新科目（含人口规模效应）" xfId="609"/>
    <cellStyle name="差_县市旗测算-新科目（20080626）_财力性转移支付2010年预算参考数" xfId="610"/>
    <cellStyle name="差_县市旗测算-新科目（20080626）_县市旗测算-新科目（含人口规模效应）" xfId="611"/>
    <cellStyle name="好_07临沂" xfId="612"/>
    <cellStyle name="差_县市旗测算-新科目（20080627）_不含人员经费系数" xfId="613"/>
    <cellStyle name="差_县市旗测算-新科目（20080627）_不含人员经费系数_财力性转移支付2010年预算参考数" xfId="614"/>
    <cellStyle name="差_县市旗测算-新科目（20080627）_财力性转移支付2010年预算参考数" xfId="615"/>
    <cellStyle name="好_自行调整差异系数顺序_财力性转移支付2010年预算参考数" xfId="616"/>
    <cellStyle name="差_县市旗测算-新科目（20080627）_民生政策最低支出需求" xfId="617"/>
    <cellStyle name="差_县市旗测算-新科目（20080627）_民生政策最低支出需求_财力性转移支付2010年预算参考数" xfId="618"/>
    <cellStyle name="差_一般预算支出口径剔除表" xfId="619"/>
    <cellStyle name="差_云南 缺口县区测算(地方填报)_财力性转移支付2010年预算参考数" xfId="620"/>
    <cellStyle name="常规 11 2" xfId="621"/>
    <cellStyle name="好_县区合并测算20080423(按照各省比重）_民生政策最低支出需求" xfId="622"/>
    <cellStyle name="常规 14" xfId="623"/>
    <cellStyle name="好_安徽 缺口县区测算(地方填报)1" xfId="624"/>
    <cellStyle name="常规 21" xfId="625"/>
    <cellStyle name="常规 16" xfId="626"/>
    <cellStyle name="好_行政（人员）_民生政策最低支出需求" xfId="627"/>
    <cellStyle name="好_行政公检法测算_民生政策最低支出需求_财力性转移支付2010年预算参考数" xfId="628"/>
    <cellStyle name="常规 24" xfId="629"/>
    <cellStyle name="常规 19" xfId="630"/>
    <cellStyle name="常规 2 10" xfId="631"/>
    <cellStyle name="常规 2 2 2" xfId="632"/>
    <cellStyle name="常规 25" xfId="633"/>
    <cellStyle name="常规 3 2" xfId="634"/>
    <cellStyle name="好_危改资金测算" xfId="635"/>
    <cellStyle name="常规 4 2" xfId="636"/>
    <cellStyle name="好_汇总表4_财力性转移支付2010年预算参考数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1110洱源县" xfId="648"/>
    <cellStyle name="好_文体广播事业(按照总人口测算）—20080416_不含人员经费系数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2006年全省财力计算表（中央、决算）" xfId="663"/>
    <cellStyle name="好_测算结果_财力性转移支付2010年预算参考数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核定" xfId="674"/>
    <cellStyle name="好_2008年支出调整_财力性转移支付2010年预算参考数" xfId="675"/>
    <cellStyle name="好_28四川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好_22湖南_财力性转移支付2010年预算参考数" xfId="683"/>
    <cellStyle name="适中 2" xfId="684"/>
    <cellStyle name="好_27重庆_财力性转移支付2010年预算参考数" xfId="685"/>
    <cellStyle name="好_平邑_财力性转移支付2010年预算参考数" xfId="686"/>
    <cellStyle name="好_28四川_财力性转移支付2010年预算参考数" xfId="687"/>
    <cellStyle name="好_30云南" xfId="688"/>
    <cellStyle name="好_30云南_1" xfId="689"/>
    <cellStyle name="好_30云南_1_财力性转移支付2010年预算参考数" xfId="690"/>
    <cellStyle name="数字" xfId="691"/>
    <cellStyle name="好_33甘肃" xfId="692"/>
    <cellStyle name="好_34青海_1" xfId="693"/>
    <cellStyle name="好_其他部门(按照总人口测算）—20080416_不含人员经费系数" xfId="694"/>
    <cellStyle name="好_530629_2006年县级财政报表附表" xfId="695"/>
    <cellStyle name="好_5334_2006年迪庆县级财政报表附表" xfId="696"/>
    <cellStyle name="好_Book1" xfId="697"/>
    <cellStyle name="好_Book2" xfId="698"/>
    <cellStyle name="强调文字颜色 6 2" xfId="699"/>
    <cellStyle name="好_Book2_财力性转移支付2010年预算参考数" xfId="700"/>
    <cellStyle name="好_gdp" xfId="701"/>
    <cellStyle name="输出 2" xfId="702"/>
    <cellStyle name="好_安徽 缺口县区测算(地方填报)1_财力性转移支付2010年预算参考数" xfId="703"/>
    <cellStyle name="好_报表" xfId="704"/>
    <cellStyle name="好_财政供养人员" xfId="705"/>
    <cellStyle name="好_人员工资和公用经费2_财力性转移支付2010年预算参考数" xfId="706"/>
    <cellStyle name="好_财政供养人员_财力性转移支付2010年预算参考数" xfId="707"/>
    <cellStyle name="好_测算结果" xfId="708"/>
    <cellStyle name="好_测算结果汇总" xfId="709"/>
    <cellStyle name="烹拳 [0]_ +Foil &amp; -FOIL &amp; PAPER" xfId="710"/>
    <cellStyle name="好_测算结果汇总_财力性转移支付2010年预算参考数" xfId="711"/>
    <cellStyle name="好_缺口县区测算(财政部标准)" xfId="712"/>
    <cellStyle name="好_成本差异系数（含人口规模）" xfId="713"/>
    <cellStyle name="好_成本差异系数_财力性转移支付2010年预算参考数" xfId="714"/>
    <cellStyle name="好_县区合并测算20080423(按照各省比重）_不含人员经费系数" xfId="715"/>
    <cellStyle name="好_城建部门" xfId="716"/>
    <cellStyle name="好_分析缺口率" xfId="717"/>
    <cellStyle name="好_检验表（调整后）" xfId="718"/>
    <cellStyle name="好_分县成本差异系数" xfId="719"/>
    <cellStyle name="千位分隔 2" xfId="720"/>
    <cellStyle name="好_分县成本差异系数_不含人员经费系数" xfId="721"/>
    <cellStyle name="好_分县成本差异系数_不含人员经费系数_财力性转移支付2010年预算参考数" xfId="722"/>
    <cellStyle name="好_分县成本差异系数_财力性转移支付2010年预算参考数" xfId="723"/>
    <cellStyle name="好_其他部门(按照总人口测算）—20080416" xfId="724"/>
    <cellStyle name="好_分县成本差异系数_民生政策最低支出需求" xfId="725"/>
    <cellStyle name="好_县区合并测算20080421_县市旗测算-新科目（含人口规模效应）_财力性转移支付2010年预算参考数" xfId="726"/>
    <cellStyle name="好_分县成本差异系数_民生政策最低支出需求_财力性转移支付2010年预算参考数" xfId="727"/>
    <cellStyle name="好_附表_财力性转移支付2010年预算参考数" xfId="728"/>
    <cellStyle name="好_农林水和城市维护标准支出20080505－县区合计_不含人员经费系数_财力性转移支付2010年预算参考数" xfId="729"/>
    <cellStyle name="好_行政(燃修费)_不含人员经费系数" xfId="730"/>
    <cellStyle name="好_行政(燃修费)_财力性转移支付2010年预算参考数" xfId="731"/>
    <cellStyle name="好_行政(燃修费)_民生政策最低支出需求" xfId="732"/>
    <cellStyle name="好_行政(燃修费)_民生政策最低支出需求_财力性转移支付2010年预算参考数" xfId="733"/>
    <cellStyle name="好_行政(燃修费)_县市旗测算-新科目（含人口规模效应）" xfId="734"/>
    <cellStyle name="好_行政(燃修费)_县市旗测算-新科目（含人口规模效应）_财力性转移支付2010年预算参考数" xfId="735"/>
    <cellStyle name="好_行政（人员）" xfId="736"/>
    <cellStyle name="好_人员工资和公用经费3_财力性转移支付2010年预算参考数" xfId="737"/>
    <cellStyle name="好_行政（人员）_不含人员经费系数_财力性转移支付2010年预算参考数" xfId="738"/>
    <cellStyle name="好_行政（人员）_财力性转移支付2010年预算参考数" xfId="739"/>
    <cellStyle name="好_行政（人员）_县市旗测算-新科目（含人口规模效应）" xfId="740"/>
    <cellStyle name="好_行政（人员）_县市旗测算-新科目（含人口规模效应）_财力性转移支付2010年预算参考数" xfId="741"/>
    <cellStyle name="好_行政公检法测算" xfId="742"/>
    <cellStyle name="好_行政公检法测算_不含人员经费系数" xfId="743"/>
    <cellStyle name="好_行政公检法测算_不含人员经费系数_财力性转移支付2010年预算参考数" xfId="744"/>
    <cellStyle name="好_汇总" xfId="745"/>
    <cellStyle name="好_行政公检法测算_财力性转移支付2010年预算参考数" xfId="746"/>
    <cellStyle name="好_行政公检法测算_民生政策最低支出需求" xfId="747"/>
    <cellStyle name="好_行政公检法测算_县市旗测算-新科目（含人口规模效应）" xfId="748"/>
    <cellStyle name="好_河南 缺口县区测算(地方填报)_财力性转移支付2010年预算参考数" xfId="749"/>
    <cellStyle name="好_核定人数对比" xfId="750"/>
    <cellStyle name="好_核定人数对比_财力性转移支付2010年预算参考数" xfId="751"/>
    <cellStyle name="好_核定人数下发表" xfId="752"/>
    <cellStyle name="好_核定人数下发表_财力性转移支付2010年预算参考数" xfId="753"/>
    <cellStyle name="好_汇总_财力性转移支付2010年预算参考数" xfId="754"/>
    <cellStyle name="好_汇总表" xfId="755"/>
    <cellStyle name="好_汇总表4" xfId="756"/>
    <cellStyle name="好_汇总表提前告知区县" xfId="757"/>
    <cellStyle name="好_汇总-县级财政报表附表" xfId="758"/>
    <cellStyle name="好_教育(按照总人口测算）—20080416_不含人员经费系数" xfId="759"/>
    <cellStyle name="好_教育(按照总人口测算）—20080416_财力性转移支付2010年预算参考数" xfId="760"/>
    <cellStyle name="好_教育(按照总人口测算）—20080416_民生政策最低支出需求" xfId="761"/>
    <cellStyle name="好_缺口县区测算" xfId="762"/>
    <cellStyle name="好_教育(按照总人口测算）—20080416_县市旗测算-新科目（含人口规模效应）_财力性转移支付2010年预算参考数" xfId="763"/>
    <cellStyle name="好_丽江汇总" xfId="764"/>
    <cellStyle name="好_民生政策最低支出需求" xfId="765"/>
    <cellStyle name="好_卫生(按照总人口测算）—20080416_不含人员经费系数_财力性转移支付2010年预算参考数" xfId="766"/>
    <cellStyle name="好_民生政策最低支出需求_财力性转移支付2010年预算参考数" xfId="767"/>
    <cellStyle name="好_农林水和城市维护标准支出20080505－县区合计" xfId="768"/>
    <cellStyle name="好_农林水和城市维护标准支出20080505－县区合计_财力性转移支付2010年预算参考数" xfId="769"/>
    <cellStyle name="好_农林水和城市维护标准支出20080505－县区合计_民生政策最低支出需求" xfId="770"/>
    <cellStyle name="好_农林水和城市维护标准支出20080505－县区合计_民生政策最低支出需求_财力性转移支付2010年预算参考数" xfId="771"/>
    <cellStyle name="好_其他部门(按照总人口测算）—20080416_民生政策最低支出需求" xfId="772"/>
    <cellStyle name="好_其他部门(按照总人口测算）—20080416_民生政策最低支出需求_财力性转移支付2010年预算参考数" xfId="773"/>
    <cellStyle name="好_其他部门(按照总人口测算）—20080416_县市旗测算-新科目（含人口规模效应）_财力性转移支付2010年预算参考数" xfId="774"/>
    <cellStyle name="好_青海 缺口县区测算(地方填报)" xfId="775"/>
    <cellStyle name="好_青海 缺口县区测算(地方填报)_财力性转移支付2010年预算参考数" xfId="776"/>
    <cellStyle name="好_缺口县区测算(按2007支出增长25%测算)_财力性转移支付2010年预算参考数" xfId="777"/>
    <cellStyle name="好_缺口县区测算(按核定人数)" xfId="778"/>
    <cellStyle name="好_缺口县区测算(按核定人数)_财力性转移支付2010年预算参考数" xfId="779"/>
    <cellStyle name="好_缺口县区测算(财政部标准)_财力性转移支付2010年预算参考数" xfId="780"/>
    <cellStyle name="好_人员工资和公用经费" xfId="781"/>
    <cellStyle name="好_人员工资和公用经费_财力性转移支付2010年预算参考数" xfId="782"/>
    <cellStyle name="千位_(人代会用)" xfId="783"/>
    <cellStyle name="好_人员工资和公用经费2" xfId="784"/>
    <cellStyle name="好_山东省民生支出标准_财力性转移支付2010年预算参考数" xfId="785"/>
    <cellStyle name="好_市辖区测算20080510" xfId="786"/>
    <cellStyle name="好_市辖区测算20080510_不含人员经费系数_财力性转移支付2010年预算参考数" xfId="787"/>
    <cellStyle name="好_市辖区测算20080510_财力性转移支付2010年预算参考数" xfId="788"/>
    <cellStyle name="好_市辖区测算20080510_民生政策最低支出需求" xfId="789"/>
    <cellStyle name="好_市辖区测算20080510_民生政策最低支出需求_财力性转移支付2010年预算参考数" xfId="790"/>
    <cellStyle name="好_市辖区测算20080510_县市旗测算-新科目（含人口规模效应）" xfId="791"/>
    <cellStyle name="好_同德" xfId="792"/>
    <cellStyle name="好_市辖区测算-新科目（20080626）_不含人员经费系数_财力性转移支付2010年预算参考数" xfId="793"/>
    <cellStyle name="好_市辖区测算-新科目（20080626）_民生政策最低支出需求_财力性转移支付2010年预算参考数" xfId="794"/>
    <cellStyle name="好_数据--基础数据--预算组--2015年人代会预算部分--2015.01.20--人代会前第6稿--按姚局意见改--调市级项级明细_区县政府预算公开整改--表" xfId="795"/>
    <cellStyle name="好_危改资金测算_财力性转移支付2010年预算参考数" xfId="796"/>
    <cellStyle name="好_卫生(按照总人口测算）—20080416" xfId="797"/>
    <cellStyle name="好_卫生(按照总人口测算）—20080416_不含人员经费系数" xfId="798"/>
    <cellStyle name="好_卫生(按照总人口测算）—20080416_财力性转移支付2010年预算参考数" xfId="799"/>
    <cellStyle name="好_卫生(按照总人口测算）—20080416_民生政策最低支出需求" xfId="800"/>
    <cellStyle name="好_卫生(按照总人口测算）—20080416_民生政策最低支出需求_财力性转移支付2010年预算参考数" xfId="801"/>
    <cellStyle name="好_卫生(按照总人口测算）—20080416_县市旗测算-新科目（含人口规模效应）" xfId="802"/>
    <cellStyle name="好_卫生(按照总人口测算）—20080416_县市旗测算-新科目（含人口规模效应）_财力性转移支付2010年预算参考数" xfId="803"/>
    <cellStyle name="千位分隔[0] 3" xfId="804"/>
    <cellStyle name="好_文体广播事业(按照总人口测算）—20080416_财力性转移支付2010年预算参考数" xfId="805"/>
    <cellStyle name="好_文体广播事业(按照总人口测算）—20080416_民生政策最低支出需求" xfId="806"/>
    <cellStyle name="好_文体广播事业(按照总人口测算）—20080416_民生政策最低支出需求_财力性转移支付2010年预算参考数" xfId="807"/>
    <cellStyle name="好_文体广播事业(按照总人口测算）—20080416_县市旗测算-新科目（含人口规模效应）_财力性转移支付2010年预算参考数" xfId="808"/>
    <cellStyle name="好_县区合并测算20080421" xfId="809"/>
    <cellStyle name="好_县区合并测算20080421_不含人员经费系数_财力性转移支付2010年预算参考数" xfId="810"/>
    <cellStyle name="好_县区合并测算20080421_民生政策最低支出需求" xfId="811"/>
    <cellStyle name="好_县区合并测算20080421_民生政策最低支出需求_财力性转移支付2010年预算参考数" xfId="812"/>
    <cellStyle name="好_县区合并测算20080421_县市旗测算-新科目（含人口规模效应）" xfId="813"/>
    <cellStyle name="好_县区合并测算20080423(按照各省比重）_不含人员经费系数_财力性转移支付2010年预算参考数" xfId="814"/>
    <cellStyle name="好_县区合并测算20080423(按照各省比重）_财力性转移支付2010年预算参考数" xfId="815"/>
    <cellStyle name="好_县区合并测算20080423(按照各省比重）_民生政策最低支出需求_财力性转移支付2010年预算参考数" xfId="816"/>
    <cellStyle name="好_县区合并测算20080423(按照各省比重）_县市旗测算-新科目（含人口规模效应）" xfId="817"/>
    <cellStyle name="好_县区合并测算20080423(按照各省比重）_县市旗测算-新科目（含人口规模效应）_财力性转移支付2010年预算参考数" xfId="818"/>
    <cellStyle name="好_县市旗测算20080508_民生政策最低支出需求" xfId="819"/>
    <cellStyle name="好_县市旗测算20080508_民生政策最低支出需求_财力性转移支付2010年预算参考数" xfId="820"/>
    <cellStyle name="好_县市旗测算-新科目（20080626）_不含人员经费系数" xfId="821"/>
    <cellStyle name="好_县市旗测算-新科目（20080626）_财力性转移支付2010年预算参考数" xfId="822"/>
    <cellStyle name="好_县市旗测算-新科目（20080626）_民生政策最低支出需求_财力性转移支付2010年预算参考数" xfId="823"/>
    <cellStyle name="好_县市旗测算-新科目（20080627）_不含人员经费系数" xfId="824"/>
    <cellStyle name="好_县市旗测算-新科目（20080627）_不含人员经费系数_财力性转移支付2010年预算参考数" xfId="825"/>
    <cellStyle name="好_重点民生支出需求测算表社保（农村低保）081112" xfId="826"/>
    <cellStyle name="好_县市旗测算-新科目（20080627）_民生政策最低支出需求_财力性转移支付2010年预算参考数" xfId="827"/>
    <cellStyle name="好_县市旗测算-新科目（20080627）_县市旗测算-新科目（含人口规模效应）" xfId="828"/>
    <cellStyle name="好_县市旗测算-新科目（20080627）_县市旗测算-新科目（含人口规模效应）_财力性转移支付2010年预算参考数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56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7">
      <selection activeCell="B16" sqref="B16"/>
    </sheetView>
  </sheetViews>
  <sheetFormatPr defaultColWidth="9.16015625" defaultRowHeight="27.75" customHeight="1"/>
  <cols>
    <col min="1" max="1" width="18.83203125" style="44" customWidth="1"/>
    <col min="2" max="2" width="31.16015625" style="44" customWidth="1"/>
    <col min="3" max="5" width="19.33203125" style="44" customWidth="1"/>
    <col min="6" max="243" width="7.66015625" style="44" customWidth="1"/>
  </cols>
  <sheetData>
    <row r="1" spans="1:2" ht="27.75" customHeight="1">
      <c r="A1" s="45" t="s">
        <v>195</v>
      </c>
      <c r="B1" s="45"/>
    </row>
    <row r="2" spans="1:5" s="41" customFormat="1" ht="34.5" customHeight="1">
      <c r="A2" s="46" t="s">
        <v>196</v>
      </c>
      <c r="B2" s="46"/>
      <c r="C2" s="46"/>
      <c r="D2" s="46"/>
      <c r="E2" s="46"/>
    </row>
    <row r="3" s="42" customFormat="1" ht="30.75" customHeight="1">
      <c r="E3" s="42" t="s">
        <v>2</v>
      </c>
    </row>
    <row r="4" spans="1:243" s="43" customFormat="1" ht="39.75" customHeight="1">
      <c r="A4" s="47" t="s">
        <v>67</v>
      </c>
      <c r="B4" s="47" t="s">
        <v>68</v>
      </c>
      <c r="C4" s="48" t="s">
        <v>197</v>
      </c>
      <c r="D4" s="48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</row>
    <row r="5" spans="1:243" s="43" customFormat="1" ht="39.75" customHeight="1">
      <c r="A5" s="50"/>
      <c r="B5" s="50"/>
      <c r="C5" s="47" t="s">
        <v>141</v>
      </c>
      <c r="D5" s="47" t="s">
        <v>70</v>
      </c>
      <c r="E5" s="47" t="s">
        <v>71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</row>
    <row r="6" spans="1:5" ht="45.75" customHeight="1">
      <c r="A6" s="51"/>
      <c r="B6" s="52" t="s">
        <v>190</v>
      </c>
      <c r="C6" s="53"/>
      <c r="D6" s="54"/>
      <c r="E6" s="54"/>
    </row>
    <row r="7" spans="1:5" ht="64.5" customHeight="1">
      <c r="A7" s="55"/>
      <c r="B7" s="55" t="s">
        <v>191</v>
      </c>
      <c r="C7" s="53"/>
      <c r="D7" s="54"/>
      <c r="E7" s="54"/>
    </row>
    <row r="8" spans="1:5" ht="34.5" customHeight="1">
      <c r="A8" s="56"/>
      <c r="B8" s="56" t="s">
        <v>192</v>
      </c>
      <c r="C8" s="53"/>
      <c r="D8" s="54"/>
      <c r="E8" s="54"/>
    </row>
    <row r="9" spans="1:5" ht="34.5" customHeight="1">
      <c r="A9" s="57"/>
      <c r="B9" s="57" t="s">
        <v>189</v>
      </c>
      <c r="C9" s="53"/>
      <c r="D9" s="54"/>
      <c r="E9" s="54"/>
    </row>
    <row r="10" spans="1:5" ht="34.5" customHeight="1">
      <c r="A10" s="52"/>
      <c r="B10" s="52"/>
      <c r="C10" s="53"/>
      <c r="D10" s="54"/>
      <c r="E10" s="54"/>
    </row>
    <row r="11" spans="1:5" ht="34.5" customHeight="1">
      <c r="A11" s="55"/>
      <c r="B11" s="55"/>
      <c r="C11" s="53"/>
      <c r="D11" s="54"/>
      <c r="E11" s="54"/>
    </row>
    <row r="12" spans="1:5" ht="34.5" customHeight="1">
      <c r="A12" s="56"/>
      <c r="B12" s="56"/>
      <c r="C12" s="53"/>
      <c r="D12" s="54"/>
      <c r="E12" s="54"/>
    </row>
    <row r="13" spans="1:5" ht="34.5" customHeight="1">
      <c r="A13" s="57"/>
      <c r="B13" s="57"/>
      <c r="C13" s="53"/>
      <c r="D13" s="54"/>
      <c r="E13" s="54"/>
    </row>
    <row r="14" spans="1:5" ht="34.5" customHeight="1">
      <c r="A14" s="57"/>
      <c r="B14" s="57"/>
      <c r="C14" s="53"/>
      <c r="D14" s="54"/>
      <c r="E14" s="54"/>
    </row>
    <row r="15" spans="1:5" ht="34.5" customHeight="1">
      <c r="A15" s="57"/>
      <c r="B15" s="57" t="s">
        <v>193</v>
      </c>
      <c r="C15" s="53"/>
      <c r="D15" s="54"/>
      <c r="E15" s="54"/>
    </row>
    <row r="16" spans="1:2" ht="27.75" customHeight="1">
      <c r="A16" s="58" t="s">
        <v>106</v>
      </c>
      <c r="B16" s="58"/>
    </row>
    <row r="17" spans="1:2" ht="27.75" customHeight="1">
      <c r="A17" s="58" t="s">
        <v>198</v>
      </c>
      <c r="B17" s="5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85" zoomScaleNormal="70" zoomScaleSheetLayoutView="85" workbookViewId="0" topLeftCell="A57">
      <selection activeCell="E63" sqref="E63"/>
    </sheetView>
  </sheetViews>
  <sheetFormatPr defaultColWidth="17" defaultRowHeight="11.25"/>
  <cols>
    <col min="1" max="1" width="15.83203125" style="3" customWidth="1"/>
    <col min="2" max="2" width="60.33203125" style="3" customWidth="1"/>
    <col min="3" max="3" width="17.83203125" style="3" customWidth="1"/>
    <col min="4" max="5" width="17.83203125" style="4" customWidth="1"/>
    <col min="6" max="7" width="12.16015625" style="5" customWidth="1"/>
    <col min="8" max="8" width="12.16015625" style="6" customWidth="1"/>
    <col min="9" max="12" width="12.16015625" style="5" customWidth="1"/>
    <col min="13" max="16384" width="17" style="3" customWidth="1"/>
  </cols>
  <sheetData>
    <row r="1" spans="1:12" ht="32.25" customHeight="1">
      <c r="A1" s="7" t="s">
        <v>199</v>
      </c>
      <c r="B1" s="7"/>
      <c r="C1" s="7"/>
      <c r="D1" s="8"/>
      <c r="E1" s="8"/>
      <c r="F1" s="9"/>
      <c r="G1" s="9"/>
      <c r="H1" s="10"/>
      <c r="I1" s="9"/>
      <c r="J1" s="9"/>
      <c r="K1" s="9"/>
      <c r="L1" s="9"/>
    </row>
    <row r="2" spans="2:12" ht="45" customHeight="1">
      <c r="B2" s="11" t="s">
        <v>200</v>
      </c>
      <c r="C2" s="11"/>
      <c r="D2" s="12"/>
      <c r="E2" s="12"/>
      <c r="F2" s="13"/>
      <c r="G2" s="13"/>
      <c r="H2" s="13"/>
      <c r="I2" s="13"/>
      <c r="J2" s="13"/>
      <c r="K2" s="13"/>
      <c r="L2" s="13"/>
    </row>
    <row r="3" spans="2:12" ht="24" customHeight="1">
      <c r="B3" s="14" t="s">
        <v>2</v>
      </c>
      <c r="C3" s="14"/>
      <c r="D3" s="15"/>
      <c r="E3" s="15"/>
      <c r="F3" s="16"/>
      <c r="G3" s="16"/>
      <c r="H3" s="16"/>
      <c r="I3" s="16"/>
      <c r="J3" s="16"/>
      <c r="K3" s="16"/>
      <c r="L3" s="16"/>
    </row>
    <row r="4" spans="1:12" s="1" customFormat="1" ht="44.25" customHeight="1">
      <c r="A4" s="17" t="s">
        <v>201</v>
      </c>
      <c r="B4" s="17" t="s">
        <v>202</v>
      </c>
      <c r="C4" s="17" t="s">
        <v>203</v>
      </c>
      <c r="D4" s="18" t="s">
        <v>50</v>
      </c>
      <c r="E4" s="18" t="s">
        <v>204</v>
      </c>
      <c r="F4" s="19"/>
      <c r="G4" s="19"/>
      <c r="H4" s="19" t="s">
        <v>205</v>
      </c>
      <c r="I4" s="19"/>
      <c r="J4" s="19"/>
      <c r="K4" s="21" t="s">
        <v>206</v>
      </c>
      <c r="L4" s="19" t="s">
        <v>63</v>
      </c>
    </row>
    <row r="5" spans="1:12" s="1" customFormat="1" ht="44.25" customHeight="1">
      <c r="A5" s="17"/>
      <c r="B5" s="17"/>
      <c r="C5" s="17"/>
      <c r="D5" s="18"/>
      <c r="E5" s="20" t="s">
        <v>207</v>
      </c>
      <c r="F5" s="21" t="s">
        <v>208</v>
      </c>
      <c r="G5" s="21" t="s">
        <v>209</v>
      </c>
      <c r="H5" s="22" t="s">
        <v>207</v>
      </c>
      <c r="I5" s="21" t="s">
        <v>208</v>
      </c>
      <c r="J5" s="21" t="s">
        <v>209</v>
      </c>
      <c r="K5" s="21"/>
      <c r="L5" s="19"/>
    </row>
    <row r="6" spans="1:12" ht="34.5" customHeight="1">
      <c r="A6" s="23" t="s">
        <v>210</v>
      </c>
      <c r="B6" s="24" t="s">
        <v>211</v>
      </c>
      <c r="C6" s="23" t="s">
        <v>64</v>
      </c>
      <c r="D6" s="25">
        <f>E6</f>
        <v>43.9</v>
      </c>
      <c r="E6" s="25">
        <v>43.9</v>
      </c>
      <c r="F6" s="26"/>
      <c r="G6" s="27"/>
      <c r="H6" s="28"/>
      <c r="I6" s="27"/>
      <c r="J6" s="27"/>
      <c r="K6" s="27"/>
      <c r="L6" s="27"/>
    </row>
    <row r="7" spans="1:12" ht="34.5" customHeight="1">
      <c r="A7" s="23" t="s">
        <v>210</v>
      </c>
      <c r="B7" s="24" t="s">
        <v>212</v>
      </c>
      <c r="C7" s="23" t="s">
        <v>64</v>
      </c>
      <c r="D7" s="25">
        <f>E7</f>
        <v>10.7</v>
      </c>
      <c r="E7" s="25">
        <v>10.7</v>
      </c>
      <c r="F7" s="26"/>
      <c r="G7" s="27"/>
      <c r="H7" s="28"/>
      <c r="I7" s="27"/>
      <c r="J7" s="27"/>
      <c r="K7" s="27"/>
      <c r="L7" s="27"/>
    </row>
    <row r="8" spans="1:12" ht="34.5" customHeight="1">
      <c r="A8" s="23" t="s">
        <v>210</v>
      </c>
      <c r="B8" s="24" t="s">
        <v>213</v>
      </c>
      <c r="C8" s="23" t="s">
        <v>64</v>
      </c>
      <c r="D8" s="25">
        <f aca="true" t="shared" si="0" ref="D8:D38">E8</f>
        <v>18.3</v>
      </c>
      <c r="E8" s="25">
        <v>18.3</v>
      </c>
      <c r="F8" s="26"/>
      <c r="G8" s="27"/>
      <c r="H8" s="28"/>
      <c r="I8" s="27"/>
      <c r="J8" s="27"/>
      <c r="K8" s="27"/>
      <c r="L8" s="27"/>
    </row>
    <row r="9" spans="1:12" ht="34.5" customHeight="1">
      <c r="A9" s="23" t="s">
        <v>210</v>
      </c>
      <c r="B9" s="24" t="s">
        <v>214</v>
      </c>
      <c r="C9" s="23" t="s">
        <v>64</v>
      </c>
      <c r="D9" s="25">
        <f t="shared" si="0"/>
        <v>90</v>
      </c>
      <c r="E9" s="25">
        <v>90</v>
      </c>
      <c r="F9" s="26"/>
      <c r="G9" s="27"/>
      <c r="H9" s="28"/>
      <c r="I9" s="27"/>
      <c r="J9" s="27"/>
      <c r="K9" s="27"/>
      <c r="L9" s="27"/>
    </row>
    <row r="10" spans="1:12" ht="34.5" customHeight="1">
      <c r="A10" s="23" t="s">
        <v>210</v>
      </c>
      <c r="B10" s="24" t="s">
        <v>215</v>
      </c>
      <c r="C10" s="23" t="s">
        <v>64</v>
      </c>
      <c r="D10" s="25">
        <f t="shared" si="0"/>
        <v>1510</v>
      </c>
      <c r="E10" s="25">
        <v>1510</v>
      </c>
      <c r="F10" s="26"/>
      <c r="G10" s="27"/>
      <c r="H10" s="28"/>
      <c r="I10" s="27"/>
      <c r="J10" s="27"/>
      <c r="K10" s="27"/>
      <c r="L10" s="27"/>
    </row>
    <row r="11" spans="1:12" ht="34.5" customHeight="1">
      <c r="A11" s="23" t="s">
        <v>210</v>
      </c>
      <c r="B11" s="24" t="s">
        <v>216</v>
      </c>
      <c r="C11" s="23" t="s">
        <v>64</v>
      </c>
      <c r="D11" s="25">
        <f t="shared" si="0"/>
        <v>10</v>
      </c>
      <c r="E11" s="25">
        <v>10</v>
      </c>
      <c r="F11" s="26"/>
      <c r="G11" s="27"/>
      <c r="H11" s="28"/>
      <c r="I11" s="27"/>
      <c r="J11" s="27"/>
      <c r="K11" s="27"/>
      <c r="L11" s="27"/>
    </row>
    <row r="12" spans="1:12" ht="34.5" customHeight="1">
      <c r="A12" s="23" t="s">
        <v>210</v>
      </c>
      <c r="B12" s="24" t="s">
        <v>217</v>
      </c>
      <c r="C12" s="23" t="s">
        <v>64</v>
      </c>
      <c r="D12" s="25">
        <f t="shared" si="0"/>
        <v>1650</v>
      </c>
      <c r="E12" s="25">
        <v>1650</v>
      </c>
      <c r="F12" s="26"/>
      <c r="G12" s="27"/>
      <c r="H12" s="28"/>
      <c r="I12" s="27"/>
      <c r="J12" s="27"/>
      <c r="K12" s="27"/>
      <c r="L12" s="27"/>
    </row>
    <row r="13" spans="1:12" ht="34.5" customHeight="1">
      <c r="A13" s="23" t="s">
        <v>210</v>
      </c>
      <c r="B13" s="24" t="s">
        <v>218</v>
      </c>
      <c r="C13" s="23" t="s">
        <v>64</v>
      </c>
      <c r="D13" s="25">
        <f>H13</f>
        <v>1.26</v>
      </c>
      <c r="E13" s="29"/>
      <c r="F13" s="26"/>
      <c r="G13" s="27"/>
      <c r="H13" s="30">
        <v>1.26</v>
      </c>
      <c r="I13" s="27"/>
      <c r="J13" s="27"/>
      <c r="K13" s="27"/>
      <c r="L13" s="27"/>
    </row>
    <row r="14" spans="1:12" ht="34.5" customHeight="1">
      <c r="A14" s="23" t="s">
        <v>210</v>
      </c>
      <c r="B14" s="24" t="s">
        <v>219</v>
      </c>
      <c r="C14" s="23" t="s">
        <v>64</v>
      </c>
      <c r="D14" s="25">
        <f t="shared" si="0"/>
        <v>576.2</v>
      </c>
      <c r="E14" s="25">
        <v>576.2</v>
      </c>
      <c r="F14" s="26"/>
      <c r="G14" s="27"/>
      <c r="H14" s="28"/>
      <c r="I14" s="27"/>
      <c r="J14" s="27"/>
      <c r="K14" s="27"/>
      <c r="L14" s="27"/>
    </row>
    <row r="15" spans="1:12" ht="34.5" customHeight="1">
      <c r="A15" s="23" t="s">
        <v>210</v>
      </c>
      <c r="B15" s="24" t="s">
        <v>220</v>
      </c>
      <c r="C15" s="23" t="s">
        <v>64</v>
      </c>
      <c r="D15" s="25">
        <f t="shared" si="0"/>
        <v>80</v>
      </c>
      <c r="E15" s="25">
        <v>80</v>
      </c>
      <c r="F15" s="26"/>
      <c r="G15" s="27"/>
      <c r="H15" s="28"/>
      <c r="I15" s="27"/>
      <c r="J15" s="27"/>
      <c r="K15" s="27"/>
      <c r="L15" s="27"/>
    </row>
    <row r="16" spans="1:12" ht="34.5" customHeight="1">
      <c r="A16" s="23" t="s">
        <v>210</v>
      </c>
      <c r="B16" s="24" t="s">
        <v>221</v>
      </c>
      <c r="C16" s="23" t="s">
        <v>64</v>
      </c>
      <c r="D16" s="25">
        <f>H16</f>
        <v>0.4</v>
      </c>
      <c r="E16" s="29"/>
      <c r="F16" s="26"/>
      <c r="G16" s="27"/>
      <c r="H16" s="30">
        <v>0.4</v>
      </c>
      <c r="I16" s="27"/>
      <c r="J16" s="27"/>
      <c r="K16" s="27"/>
      <c r="L16" s="27"/>
    </row>
    <row r="17" spans="1:12" ht="34.5" customHeight="1">
      <c r="A17" s="23" t="s">
        <v>210</v>
      </c>
      <c r="B17" s="24" t="s">
        <v>222</v>
      </c>
      <c r="C17" s="23" t="s">
        <v>64</v>
      </c>
      <c r="D17" s="25">
        <f>E17</f>
        <v>370.5</v>
      </c>
      <c r="E17" s="25">
        <v>370.5</v>
      </c>
      <c r="F17" s="26"/>
      <c r="G17" s="27"/>
      <c r="H17" s="31"/>
      <c r="I17" s="27"/>
      <c r="J17" s="27"/>
      <c r="K17" s="27"/>
      <c r="L17" s="27"/>
    </row>
    <row r="18" spans="1:12" ht="34.5" customHeight="1">
      <c r="A18" s="23" t="s">
        <v>210</v>
      </c>
      <c r="B18" s="24" t="s">
        <v>223</v>
      </c>
      <c r="C18" s="23" t="s">
        <v>64</v>
      </c>
      <c r="D18" s="25">
        <f>H18</f>
        <v>185</v>
      </c>
      <c r="E18" s="29"/>
      <c r="F18" s="26"/>
      <c r="G18" s="27"/>
      <c r="H18" s="30">
        <v>185</v>
      </c>
      <c r="I18" s="27"/>
      <c r="J18" s="27"/>
      <c r="K18" s="27"/>
      <c r="L18" s="27"/>
    </row>
    <row r="19" spans="1:12" ht="34.5" customHeight="1">
      <c r="A19" s="23" t="s">
        <v>210</v>
      </c>
      <c r="B19" s="24" t="s">
        <v>224</v>
      </c>
      <c r="C19" s="23" t="s">
        <v>64</v>
      </c>
      <c r="D19" s="25">
        <f>E19</f>
        <v>180.5</v>
      </c>
      <c r="E19" s="25">
        <v>180.5</v>
      </c>
      <c r="F19" s="26"/>
      <c r="G19" s="27"/>
      <c r="H19" s="31"/>
      <c r="I19" s="27"/>
      <c r="J19" s="27"/>
      <c r="K19" s="27"/>
      <c r="L19" s="27"/>
    </row>
    <row r="20" spans="1:12" ht="34.5" customHeight="1">
      <c r="A20" s="23" t="s">
        <v>210</v>
      </c>
      <c r="B20" s="24" t="s">
        <v>225</v>
      </c>
      <c r="C20" s="23" t="s">
        <v>64</v>
      </c>
      <c r="D20" s="25">
        <f>E20</f>
        <v>1000</v>
      </c>
      <c r="E20" s="25">
        <v>1000</v>
      </c>
      <c r="F20" s="26"/>
      <c r="G20" s="27"/>
      <c r="H20" s="31"/>
      <c r="I20" s="27"/>
      <c r="J20" s="27"/>
      <c r="K20" s="27"/>
      <c r="L20" s="27"/>
    </row>
    <row r="21" spans="1:12" ht="34.5" customHeight="1">
      <c r="A21" s="23" t="s">
        <v>210</v>
      </c>
      <c r="B21" s="24" t="s">
        <v>226</v>
      </c>
      <c r="C21" s="23" t="s">
        <v>64</v>
      </c>
      <c r="D21" s="25">
        <f>H21</f>
        <v>468.86</v>
      </c>
      <c r="E21" s="29"/>
      <c r="F21" s="26"/>
      <c r="G21" s="27"/>
      <c r="H21" s="30">
        <v>468.86</v>
      </c>
      <c r="I21" s="27"/>
      <c r="J21" s="27"/>
      <c r="K21" s="27"/>
      <c r="L21" s="27"/>
    </row>
    <row r="22" spans="1:12" ht="34.5" customHeight="1">
      <c r="A22" s="23" t="s">
        <v>210</v>
      </c>
      <c r="B22" s="24" t="s">
        <v>227</v>
      </c>
      <c r="C22" s="23" t="s">
        <v>64</v>
      </c>
      <c r="D22" s="25">
        <f t="shared" si="0"/>
        <v>2</v>
      </c>
      <c r="E22" s="25">
        <v>2</v>
      </c>
      <c r="F22" s="26"/>
      <c r="G22" s="27"/>
      <c r="H22" s="28"/>
      <c r="I22" s="27"/>
      <c r="J22" s="27"/>
      <c r="K22" s="27"/>
      <c r="L22" s="27"/>
    </row>
    <row r="23" spans="1:12" ht="34.5" customHeight="1">
      <c r="A23" s="23" t="s">
        <v>210</v>
      </c>
      <c r="B23" s="24" t="s">
        <v>228</v>
      </c>
      <c r="C23" s="23" t="s">
        <v>64</v>
      </c>
      <c r="D23" s="25">
        <f t="shared" si="0"/>
        <v>349.6</v>
      </c>
      <c r="E23" s="25">
        <v>349.6</v>
      </c>
      <c r="F23" s="26"/>
      <c r="G23" s="27"/>
      <c r="H23" s="28"/>
      <c r="I23" s="27"/>
      <c r="J23" s="27"/>
      <c r="K23" s="27"/>
      <c r="L23" s="27"/>
    </row>
    <row r="24" spans="1:12" ht="34.5" customHeight="1">
      <c r="A24" s="23" t="s">
        <v>210</v>
      </c>
      <c r="B24" s="24" t="s">
        <v>229</v>
      </c>
      <c r="C24" s="23" t="s">
        <v>64</v>
      </c>
      <c r="D24" s="25">
        <f t="shared" si="0"/>
        <v>658</v>
      </c>
      <c r="E24" s="25">
        <v>658</v>
      </c>
      <c r="F24" s="26"/>
      <c r="G24" s="27"/>
      <c r="H24" s="28"/>
      <c r="I24" s="27"/>
      <c r="J24" s="27"/>
      <c r="K24" s="27"/>
      <c r="L24" s="27"/>
    </row>
    <row r="25" spans="1:12" ht="34.5" customHeight="1">
      <c r="A25" s="23" t="s">
        <v>210</v>
      </c>
      <c r="B25" s="24" t="s">
        <v>230</v>
      </c>
      <c r="C25" s="23" t="s">
        <v>64</v>
      </c>
      <c r="D25" s="25">
        <f t="shared" si="0"/>
        <v>0.9</v>
      </c>
      <c r="E25" s="25">
        <v>0.9</v>
      </c>
      <c r="F25" s="26"/>
      <c r="G25" s="27"/>
      <c r="H25" s="28"/>
      <c r="I25" s="27"/>
      <c r="J25" s="27"/>
      <c r="K25" s="27"/>
      <c r="L25" s="27"/>
    </row>
    <row r="26" spans="1:12" ht="34.5" customHeight="1">
      <c r="A26" s="23" t="s">
        <v>210</v>
      </c>
      <c r="B26" s="24" t="s">
        <v>231</v>
      </c>
      <c r="C26" s="23" t="s">
        <v>64</v>
      </c>
      <c r="D26" s="25">
        <f t="shared" si="0"/>
        <v>142</v>
      </c>
      <c r="E26" s="25">
        <v>142</v>
      </c>
      <c r="F26" s="26"/>
      <c r="G26" s="27"/>
      <c r="H26" s="28"/>
      <c r="I26" s="27"/>
      <c r="J26" s="27"/>
      <c r="K26" s="27"/>
      <c r="L26" s="27"/>
    </row>
    <row r="27" spans="1:12" ht="34.5" customHeight="1">
      <c r="A27" s="23" t="s">
        <v>210</v>
      </c>
      <c r="B27" s="24" t="s">
        <v>232</v>
      </c>
      <c r="C27" s="23" t="s">
        <v>64</v>
      </c>
      <c r="D27" s="25">
        <f t="shared" si="0"/>
        <v>4</v>
      </c>
      <c r="E27" s="25">
        <v>4</v>
      </c>
      <c r="F27" s="26"/>
      <c r="G27" s="27"/>
      <c r="H27" s="28"/>
      <c r="I27" s="27"/>
      <c r="J27" s="27"/>
      <c r="K27" s="27"/>
      <c r="L27" s="27"/>
    </row>
    <row r="28" spans="1:12" ht="34.5" customHeight="1">
      <c r="A28" s="23" t="s">
        <v>210</v>
      </c>
      <c r="B28" s="24" t="s">
        <v>233</v>
      </c>
      <c r="C28" s="23" t="s">
        <v>64</v>
      </c>
      <c r="D28" s="25">
        <f t="shared" si="0"/>
        <v>100</v>
      </c>
      <c r="E28" s="25">
        <v>100</v>
      </c>
      <c r="F28" s="26"/>
      <c r="G28" s="27"/>
      <c r="H28" s="28"/>
      <c r="I28" s="27"/>
      <c r="J28" s="27"/>
      <c r="K28" s="27"/>
      <c r="L28" s="27"/>
    </row>
    <row r="29" spans="1:12" ht="34.5" customHeight="1">
      <c r="A29" s="23" t="s">
        <v>210</v>
      </c>
      <c r="B29" s="24" t="s">
        <v>234</v>
      </c>
      <c r="C29" s="23" t="s">
        <v>64</v>
      </c>
      <c r="D29" s="25">
        <f t="shared" si="0"/>
        <v>700</v>
      </c>
      <c r="E29" s="25">
        <v>700</v>
      </c>
      <c r="F29" s="26"/>
      <c r="G29" s="27"/>
      <c r="H29" s="28"/>
      <c r="I29" s="27"/>
      <c r="J29" s="27"/>
      <c r="K29" s="27"/>
      <c r="L29" s="27"/>
    </row>
    <row r="30" spans="1:12" ht="34.5" customHeight="1">
      <c r="A30" s="23" t="s">
        <v>210</v>
      </c>
      <c r="B30" s="24" t="s">
        <v>235</v>
      </c>
      <c r="C30" s="23" t="s">
        <v>64</v>
      </c>
      <c r="D30" s="25">
        <f t="shared" si="0"/>
        <v>187</v>
      </c>
      <c r="E30" s="25">
        <v>187</v>
      </c>
      <c r="F30" s="26"/>
      <c r="G30" s="27"/>
      <c r="H30" s="28"/>
      <c r="I30" s="27"/>
      <c r="J30" s="27"/>
      <c r="K30" s="27"/>
      <c r="L30" s="27"/>
    </row>
    <row r="31" spans="1:12" ht="34.5" customHeight="1">
      <c r="A31" s="23" t="s">
        <v>210</v>
      </c>
      <c r="B31" s="24" t="s">
        <v>88</v>
      </c>
      <c r="C31" s="23" t="s">
        <v>64</v>
      </c>
      <c r="D31" s="25">
        <f t="shared" si="0"/>
        <v>150</v>
      </c>
      <c r="E31" s="25">
        <v>150</v>
      </c>
      <c r="F31" s="26"/>
      <c r="G31" s="27"/>
      <c r="H31" s="28"/>
      <c r="I31" s="27"/>
      <c r="J31" s="27"/>
      <c r="K31" s="27"/>
      <c r="L31" s="27"/>
    </row>
    <row r="32" spans="1:12" ht="34.5" customHeight="1">
      <c r="A32" s="23" t="s">
        <v>210</v>
      </c>
      <c r="B32" s="24" t="s">
        <v>236</v>
      </c>
      <c r="C32" s="23" t="s">
        <v>64</v>
      </c>
      <c r="D32" s="25">
        <f t="shared" si="0"/>
        <v>33.6</v>
      </c>
      <c r="E32" s="25">
        <v>33.6</v>
      </c>
      <c r="F32" s="26"/>
      <c r="G32" s="27"/>
      <c r="H32" s="28"/>
      <c r="I32" s="27"/>
      <c r="J32" s="27"/>
      <c r="K32" s="27"/>
      <c r="L32" s="27"/>
    </row>
    <row r="33" spans="1:12" ht="34.5" customHeight="1">
      <c r="A33" s="23" t="s">
        <v>210</v>
      </c>
      <c r="B33" s="24" t="s">
        <v>237</v>
      </c>
      <c r="C33" s="23" t="s">
        <v>64</v>
      </c>
      <c r="D33" s="25">
        <f t="shared" si="0"/>
        <v>12</v>
      </c>
      <c r="E33" s="25">
        <v>12</v>
      </c>
      <c r="F33" s="26"/>
      <c r="G33" s="27"/>
      <c r="H33" s="28"/>
      <c r="I33" s="27"/>
      <c r="J33" s="27"/>
      <c r="K33" s="27"/>
      <c r="L33" s="27"/>
    </row>
    <row r="34" spans="1:12" ht="34.5" customHeight="1">
      <c r="A34" s="23" t="s">
        <v>210</v>
      </c>
      <c r="B34" s="24" t="s">
        <v>238</v>
      </c>
      <c r="C34" s="23" t="s">
        <v>64</v>
      </c>
      <c r="D34" s="25">
        <f t="shared" si="0"/>
        <v>50.4</v>
      </c>
      <c r="E34" s="25">
        <v>50.4</v>
      </c>
      <c r="F34" s="26"/>
      <c r="G34" s="27"/>
      <c r="H34" s="28"/>
      <c r="I34" s="27"/>
      <c r="J34" s="27"/>
      <c r="K34" s="27"/>
      <c r="L34" s="27"/>
    </row>
    <row r="35" spans="1:12" ht="34.5" customHeight="1">
      <c r="A35" s="23" t="s">
        <v>210</v>
      </c>
      <c r="B35" s="24" t="s">
        <v>239</v>
      </c>
      <c r="C35" s="23" t="s">
        <v>64</v>
      </c>
      <c r="D35" s="25">
        <f>H35</f>
        <v>4</v>
      </c>
      <c r="E35" s="29"/>
      <c r="F35" s="26"/>
      <c r="G35" s="27"/>
      <c r="H35" s="30">
        <v>4</v>
      </c>
      <c r="I35" s="27"/>
      <c r="J35" s="27"/>
      <c r="K35" s="27"/>
      <c r="L35" s="27"/>
    </row>
    <row r="36" spans="1:12" ht="34.5" customHeight="1">
      <c r="A36" s="23" t="s">
        <v>210</v>
      </c>
      <c r="B36" s="24" t="s">
        <v>240</v>
      </c>
      <c r="C36" s="23" t="s">
        <v>64</v>
      </c>
      <c r="D36" s="25">
        <f>E36</f>
        <v>4.9</v>
      </c>
      <c r="E36" s="25">
        <v>4.9</v>
      </c>
      <c r="F36" s="26"/>
      <c r="G36" s="27"/>
      <c r="H36" s="28"/>
      <c r="I36" s="27"/>
      <c r="J36" s="27"/>
      <c r="K36" s="27"/>
      <c r="L36" s="27"/>
    </row>
    <row r="37" spans="1:12" ht="34.5" customHeight="1">
      <c r="A37" s="23" t="s">
        <v>210</v>
      </c>
      <c r="B37" s="24" t="s">
        <v>90</v>
      </c>
      <c r="C37" s="23" t="s">
        <v>64</v>
      </c>
      <c r="D37" s="25">
        <f>E37</f>
        <v>709</v>
      </c>
      <c r="E37" s="25">
        <v>709</v>
      </c>
      <c r="F37" s="26"/>
      <c r="G37" s="27"/>
      <c r="H37" s="28"/>
      <c r="I37" s="27"/>
      <c r="J37" s="27"/>
      <c r="K37" s="27"/>
      <c r="L37" s="27"/>
    </row>
    <row r="38" spans="1:12" s="2" customFormat="1" ht="34.5" customHeight="1">
      <c r="A38" s="32" t="s">
        <v>210</v>
      </c>
      <c r="B38" s="33" t="s">
        <v>241</v>
      </c>
      <c r="C38" s="32" t="s">
        <v>64</v>
      </c>
      <c r="D38" s="34">
        <f>H38</f>
        <v>0.24</v>
      </c>
      <c r="E38" s="35"/>
      <c r="F38" s="36"/>
      <c r="G38" s="37"/>
      <c r="H38" s="38">
        <v>0.24</v>
      </c>
      <c r="I38" s="37"/>
      <c r="J38" s="37"/>
      <c r="K38" s="37"/>
      <c r="L38" s="37"/>
    </row>
    <row r="39" spans="1:12" ht="34.5" customHeight="1">
      <c r="A39" s="23" t="s">
        <v>210</v>
      </c>
      <c r="B39" s="24" t="s">
        <v>242</v>
      </c>
      <c r="C39" s="23" t="s">
        <v>64</v>
      </c>
      <c r="D39" s="25">
        <f>H39</f>
        <v>2.97</v>
      </c>
      <c r="E39" s="39"/>
      <c r="F39" s="26"/>
      <c r="G39" s="27"/>
      <c r="H39" s="30">
        <v>2.97</v>
      </c>
      <c r="I39" s="27"/>
      <c r="J39" s="27"/>
      <c r="K39" s="27"/>
      <c r="L39" s="27"/>
    </row>
    <row r="40" spans="1:12" ht="34.5" customHeight="1">
      <c r="A40" s="23" t="s">
        <v>210</v>
      </c>
      <c r="B40" s="24" t="s">
        <v>243</v>
      </c>
      <c r="C40" s="23" t="s">
        <v>64</v>
      </c>
      <c r="D40" s="25">
        <f>H40</f>
        <v>1.44</v>
      </c>
      <c r="E40" s="39"/>
      <c r="F40" s="26"/>
      <c r="G40" s="27"/>
      <c r="H40" s="30">
        <v>1.44</v>
      </c>
      <c r="I40" s="27"/>
      <c r="J40" s="27"/>
      <c r="K40" s="27"/>
      <c r="L40" s="27"/>
    </row>
    <row r="41" spans="1:12" ht="34.5" customHeight="1">
      <c r="A41" s="23" t="s">
        <v>210</v>
      </c>
      <c r="B41" s="24" t="s">
        <v>244</v>
      </c>
      <c r="C41" s="23" t="s">
        <v>64</v>
      </c>
      <c r="D41" s="25">
        <f>H41</f>
        <v>2.16</v>
      </c>
      <c r="E41" s="39"/>
      <c r="F41" s="26"/>
      <c r="G41" s="27"/>
      <c r="H41" s="30">
        <v>2.16</v>
      </c>
      <c r="I41" s="27"/>
      <c r="J41" s="27"/>
      <c r="K41" s="27"/>
      <c r="L41" s="27"/>
    </row>
    <row r="42" spans="1:12" ht="34.5" customHeight="1">
      <c r="A42" s="23" t="s">
        <v>210</v>
      </c>
      <c r="B42" s="24" t="s">
        <v>245</v>
      </c>
      <c r="C42" s="23" t="s">
        <v>64</v>
      </c>
      <c r="D42" s="25">
        <f>H42</f>
        <v>163.5</v>
      </c>
      <c r="E42" s="39"/>
      <c r="F42" s="26"/>
      <c r="G42" s="27"/>
      <c r="H42" s="30">
        <v>163.5</v>
      </c>
      <c r="I42" s="27"/>
      <c r="J42" s="27"/>
      <c r="K42" s="27"/>
      <c r="L42" s="27"/>
    </row>
    <row r="43" spans="1:12" ht="34.5" customHeight="1">
      <c r="A43" s="23" t="s">
        <v>210</v>
      </c>
      <c r="B43" s="24" t="s">
        <v>246</v>
      </c>
      <c r="C43" s="23" t="s">
        <v>64</v>
      </c>
      <c r="D43" s="25">
        <f aca="true" t="shared" si="1" ref="D43:D74">E43</f>
        <v>1400</v>
      </c>
      <c r="E43" s="25">
        <v>1400</v>
      </c>
      <c r="F43" s="26"/>
      <c r="G43" s="27"/>
      <c r="H43" s="28"/>
      <c r="I43" s="27"/>
      <c r="J43" s="27"/>
      <c r="K43" s="27"/>
      <c r="L43" s="27"/>
    </row>
    <row r="44" spans="1:12" ht="34.5" customHeight="1">
      <c r="A44" s="23" t="s">
        <v>210</v>
      </c>
      <c r="B44" s="24" t="s">
        <v>247</v>
      </c>
      <c r="C44" s="23" t="s">
        <v>64</v>
      </c>
      <c r="D44" s="25">
        <f t="shared" si="1"/>
        <v>28</v>
      </c>
      <c r="E44" s="25">
        <v>28</v>
      </c>
      <c r="F44" s="26"/>
      <c r="G44" s="27"/>
      <c r="H44" s="28"/>
      <c r="I44" s="27"/>
      <c r="J44" s="27"/>
      <c r="K44" s="27"/>
      <c r="L44" s="27"/>
    </row>
    <row r="45" spans="1:12" ht="34.5" customHeight="1">
      <c r="A45" s="23" t="s">
        <v>210</v>
      </c>
      <c r="B45" s="24" t="s">
        <v>248</v>
      </c>
      <c r="C45" s="23" t="s">
        <v>64</v>
      </c>
      <c r="D45" s="25">
        <f t="shared" si="1"/>
        <v>34.2</v>
      </c>
      <c r="E45" s="25">
        <v>34.2</v>
      </c>
      <c r="F45" s="26"/>
      <c r="G45" s="27"/>
      <c r="H45" s="28"/>
      <c r="I45" s="27"/>
      <c r="J45" s="27"/>
      <c r="K45" s="27"/>
      <c r="L45" s="27"/>
    </row>
    <row r="46" spans="1:12" ht="34.5" customHeight="1">
      <c r="A46" s="23" t="s">
        <v>210</v>
      </c>
      <c r="B46" s="24" t="s">
        <v>249</v>
      </c>
      <c r="C46" s="23" t="s">
        <v>64</v>
      </c>
      <c r="D46" s="25">
        <f>H46</f>
        <v>29.98</v>
      </c>
      <c r="E46" s="39"/>
      <c r="F46" s="26"/>
      <c r="G46" s="27"/>
      <c r="H46" s="30">
        <v>29.98</v>
      </c>
      <c r="I46" s="27"/>
      <c r="J46" s="27"/>
      <c r="K46" s="27"/>
      <c r="L46" s="27"/>
    </row>
    <row r="47" spans="1:12" ht="34.5" customHeight="1">
      <c r="A47" s="23" t="s">
        <v>210</v>
      </c>
      <c r="B47" s="24" t="s">
        <v>250</v>
      </c>
      <c r="C47" s="23" t="s">
        <v>64</v>
      </c>
      <c r="D47" s="25">
        <f>H47</f>
        <v>29.59</v>
      </c>
      <c r="E47" s="39"/>
      <c r="F47" s="26"/>
      <c r="G47" s="27"/>
      <c r="H47" s="30">
        <v>29.59</v>
      </c>
      <c r="I47" s="27"/>
      <c r="J47" s="27"/>
      <c r="K47" s="27"/>
      <c r="L47" s="27"/>
    </row>
    <row r="48" spans="1:12" ht="34.5" customHeight="1">
      <c r="A48" s="23" t="s">
        <v>210</v>
      </c>
      <c r="B48" s="24" t="s">
        <v>251</v>
      </c>
      <c r="C48" s="23" t="s">
        <v>64</v>
      </c>
      <c r="D48" s="25">
        <f t="shared" si="1"/>
        <v>38</v>
      </c>
      <c r="E48" s="25">
        <v>38</v>
      </c>
      <c r="F48" s="26"/>
      <c r="G48" s="27"/>
      <c r="H48" s="28"/>
      <c r="I48" s="27"/>
      <c r="J48" s="27"/>
      <c r="K48" s="27"/>
      <c r="L48" s="27"/>
    </row>
    <row r="49" spans="1:12" ht="34.5" customHeight="1">
      <c r="A49" s="23" t="s">
        <v>210</v>
      </c>
      <c r="B49" s="24" t="s">
        <v>252</v>
      </c>
      <c r="C49" s="23" t="s">
        <v>64</v>
      </c>
      <c r="D49" s="25">
        <f t="shared" si="1"/>
        <v>252</v>
      </c>
      <c r="E49" s="25">
        <v>252</v>
      </c>
      <c r="F49" s="26"/>
      <c r="G49" s="27"/>
      <c r="H49" s="28"/>
      <c r="I49" s="27"/>
      <c r="J49" s="27"/>
      <c r="K49" s="27"/>
      <c r="L49" s="27"/>
    </row>
    <row r="50" spans="1:12" ht="34.5" customHeight="1">
      <c r="A50" s="23" t="s">
        <v>210</v>
      </c>
      <c r="B50" s="24" t="s">
        <v>253</v>
      </c>
      <c r="C50" s="23" t="s">
        <v>64</v>
      </c>
      <c r="D50" s="25">
        <f t="shared" si="1"/>
        <v>655.3</v>
      </c>
      <c r="E50" s="25">
        <v>655.3</v>
      </c>
      <c r="F50" s="26"/>
      <c r="G50" s="27"/>
      <c r="H50" s="28"/>
      <c r="I50" s="27"/>
      <c r="J50" s="27"/>
      <c r="K50" s="27"/>
      <c r="L50" s="27"/>
    </row>
    <row r="51" spans="1:12" ht="34.5" customHeight="1">
      <c r="A51" s="23" t="s">
        <v>210</v>
      </c>
      <c r="B51" s="24" t="s">
        <v>254</v>
      </c>
      <c r="C51" s="23" t="s">
        <v>64</v>
      </c>
      <c r="D51" s="25">
        <f t="shared" si="1"/>
        <v>263</v>
      </c>
      <c r="E51" s="25">
        <v>263</v>
      </c>
      <c r="F51" s="26"/>
      <c r="G51" s="27"/>
      <c r="H51" s="28"/>
      <c r="I51" s="27"/>
      <c r="J51" s="27"/>
      <c r="K51" s="27"/>
      <c r="L51" s="27"/>
    </row>
    <row r="52" spans="1:12" ht="34.5" customHeight="1">
      <c r="A52" s="23" t="s">
        <v>210</v>
      </c>
      <c r="B52" s="24" t="s">
        <v>255</v>
      </c>
      <c r="C52" s="23" t="s">
        <v>64</v>
      </c>
      <c r="D52" s="25">
        <f t="shared" si="1"/>
        <v>43.9</v>
      </c>
      <c r="E52" s="25">
        <v>43.9</v>
      </c>
      <c r="F52" s="26"/>
      <c r="G52" s="27"/>
      <c r="H52" s="28"/>
      <c r="I52" s="27"/>
      <c r="J52" s="27"/>
      <c r="K52" s="27"/>
      <c r="L52" s="27"/>
    </row>
    <row r="53" spans="1:12" ht="34.5" customHeight="1">
      <c r="A53" s="23" t="s">
        <v>210</v>
      </c>
      <c r="B53" s="24" t="s">
        <v>256</v>
      </c>
      <c r="C53" s="23" t="s">
        <v>64</v>
      </c>
      <c r="D53" s="25">
        <f t="shared" si="1"/>
        <v>18</v>
      </c>
      <c r="E53" s="25">
        <v>18</v>
      </c>
      <c r="F53" s="26"/>
      <c r="G53" s="27"/>
      <c r="H53" s="28"/>
      <c r="I53" s="27"/>
      <c r="J53" s="27"/>
      <c r="K53" s="27"/>
      <c r="L53" s="27"/>
    </row>
    <row r="54" spans="1:12" ht="34.5" customHeight="1">
      <c r="A54" s="23" t="s">
        <v>210</v>
      </c>
      <c r="B54" s="24" t="s">
        <v>257</v>
      </c>
      <c r="C54" s="23" t="s">
        <v>64</v>
      </c>
      <c r="D54" s="25">
        <f t="shared" si="1"/>
        <v>1</v>
      </c>
      <c r="E54" s="25">
        <v>1</v>
      </c>
      <c r="F54" s="26"/>
      <c r="G54" s="27"/>
      <c r="H54" s="28"/>
      <c r="I54" s="27"/>
      <c r="J54" s="27"/>
      <c r="K54" s="27"/>
      <c r="L54" s="27"/>
    </row>
    <row r="55" spans="1:12" ht="34.5" customHeight="1">
      <c r="A55" s="23" t="s">
        <v>210</v>
      </c>
      <c r="B55" s="24" t="s">
        <v>258</v>
      </c>
      <c r="C55" s="23" t="s">
        <v>64</v>
      </c>
      <c r="D55" s="25">
        <f t="shared" si="1"/>
        <v>120</v>
      </c>
      <c r="E55" s="25">
        <v>120</v>
      </c>
      <c r="F55" s="26"/>
      <c r="G55" s="27"/>
      <c r="H55" s="28"/>
      <c r="I55" s="27"/>
      <c r="J55" s="27"/>
      <c r="K55" s="27"/>
      <c r="L55" s="27"/>
    </row>
    <row r="56" spans="1:12" ht="34.5" customHeight="1">
      <c r="A56" s="23" t="s">
        <v>210</v>
      </c>
      <c r="B56" s="24" t="s">
        <v>259</v>
      </c>
      <c r="C56" s="23" t="s">
        <v>64</v>
      </c>
      <c r="D56" s="25">
        <f t="shared" si="1"/>
        <v>2</v>
      </c>
      <c r="E56" s="25">
        <v>2</v>
      </c>
      <c r="F56" s="26"/>
      <c r="G56" s="27"/>
      <c r="H56" s="28"/>
      <c r="I56" s="27"/>
      <c r="J56" s="27"/>
      <c r="K56" s="27"/>
      <c r="L56" s="27"/>
    </row>
    <row r="57" spans="1:12" ht="34.5" customHeight="1">
      <c r="A57" s="23" t="s">
        <v>210</v>
      </c>
      <c r="B57" s="24" t="s">
        <v>260</v>
      </c>
      <c r="C57" s="23" t="s">
        <v>64</v>
      </c>
      <c r="D57" s="25">
        <f>H57</f>
        <v>0.04</v>
      </c>
      <c r="E57" s="39"/>
      <c r="F57" s="26"/>
      <c r="G57" s="27"/>
      <c r="H57" s="40">
        <v>0.04</v>
      </c>
      <c r="I57" s="27"/>
      <c r="J57" s="27"/>
      <c r="K57" s="27"/>
      <c r="L57" s="27"/>
    </row>
    <row r="58" spans="1:12" ht="34.5" customHeight="1">
      <c r="A58" s="23" t="s">
        <v>210</v>
      </c>
      <c r="B58" s="24" t="s">
        <v>261</v>
      </c>
      <c r="C58" s="23" t="s">
        <v>64</v>
      </c>
      <c r="D58" s="25">
        <f>H58</f>
        <v>0.25</v>
      </c>
      <c r="E58" s="39"/>
      <c r="F58" s="26"/>
      <c r="G58" s="27"/>
      <c r="H58" s="30">
        <v>0.25</v>
      </c>
      <c r="I58" s="27"/>
      <c r="J58" s="27"/>
      <c r="K58" s="27"/>
      <c r="L58" s="27"/>
    </row>
    <row r="59" spans="1:12" ht="34.5" customHeight="1">
      <c r="A59" s="23" t="s">
        <v>210</v>
      </c>
      <c r="B59" s="24" t="s">
        <v>262</v>
      </c>
      <c r="C59" s="23" t="s">
        <v>64</v>
      </c>
      <c r="D59" s="25">
        <f>H59</f>
        <v>5.28</v>
      </c>
      <c r="E59" s="39"/>
      <c r="F59" s="26"/>
      <c r="G59" s="27"/>
      <c r="H59" s="30">
        <v>5.28</v>
      </c>
      <c r="I59" s="27"/>
      <c r="J59" s="27"/>
      <c r="K59" s="27"/>
      <c r="L59" s="27"/>
    </row>
    <row r="60" spans="1:12" ht="34.5" customHeight="1">
      <c r="A60" s="23" t="s">
        <v>210</v>
      </c>
      <c r="B60" s="24" t="s">
        <v>263</v>
      </c>
      <c r="C60" s="23" t="s">
        <v>64</v>
      </c>
      <c r="D60" s="25">
        <f>H60</f>
        <v>8.76</v>
      </c>
      <c r="E60" s="39"/>
      <c r="F60" s="26"/>
      <c r="G60" s="27"/>
      <c r="H60" s="30">
        <v>8.76</v>
      </c>
      <c r="I60" s="27"/>
      <c r="J60" s="27"/>
      <c r="K60" s="27"/>
      <c r="L60" s="27"/>
    </row>
    <row r="61" spans="1:12" ht="34.5" customHeight="1">
      <c r="A61" s="23" t="s">
        <v>210</v>
      </c>
      <c r="B61" s="24" t="s">
        <v>264</v>
      </c>
      <c r="C61" s="23" t="s">
        <v>64</v>
      </c>
      <c r="D61" s="25">
        <f aca="true" t="shared" si="2" ref="D61:D70">E61</f>
        <v>28.4</v>
      </c>
      <c r="E61" s="25">
        <v>28.4</v>
      </c>
      <c r="F61" s="26"/>
      <c r="G61" s="27"/>
      <c r="H61" s="28"/>
      <c r="I61" s="27"/>
      <c r="J61" s="27"/>
      <c r="K61" s="27"/>
      <c r="L61" s="27"/>
    </row>
    <row r="62" spans="1:12" ht="34.5" customHeight="1">
      <c r="A62" s="23" t="s">
        <v>210</v>
      </c>
      <c r="B62" s="24" t="s">
        <v>265</v>
      </c>
      <c r="C62" s="23" t="s">
        <v>64</v>
      </c>
      <c r="D62" s="25">
        <f t="shared" si="2"/>
        <v>245</v>
      </c>
      <c r="E62" s="25">
        <v>245</v>
      </c>
      <c r="F62" s="26"/>
      <c r="G62" s="27"/>
      <c r="H62" s="28"/>
      <c r="I62" s="27"/>
      <c r="J62" s="27"/>
      <c r="K62" s="27"/>
      <c r="L62" s="27"/>
    </row>
    <row r="63" spans="1:12" ht="34.5" customHeight="1">
      <c r="A63" s="23" t="s">
        <v>210</v>
      </c>
      <c r="B63" s="24" t="s">
        <v>265</v>
      </c>
      <c r="C63" s="23" t="s">
        <v>64</v>
      </c>
      <c r="D63" s="25">
        <f t="shared" si="2"/>
        <v>55</v>
      </c>
      <c r="E63" s="25">
        <v>55</v>
      </c>
      <c r="F63" s="26"/>
      <c r="G63" s="27"/>
      <c r="H63" s="28"/>
      <c r="I63" s="27"/>
      <c r="J63" s="27"/>
      <c r="K63" s="27"/>
      <c r="L63" s="27"/>
    </row>
    <row r="64" spans="1:12" ht="34.5" customHeight="1">
      <c r="A64" s="23" t="s">
        <v>210</v>
      </c>
      <c r="B64" s="24" t="s">
        <v>266</v>
      </c>
      <c r="C64" s="23" t="s">
        <v>64</v>
      </c>
      <c r="D64" s="25">
        <f t="shared" si="2"/>
        <v>17.5</v>
      </c>
      <c r="E64" s="25">
        <v>17.5</v>
      </c>
      <c r="F64" s="26"/>
      <c r="G64" s="27"/>
      <c r="H64" s="28"/>
      <c r="I64" s="27"/>
      <c r="J64" s="27"/>
      <c r="K64" s="27"/>
      <c r="L64" s="27"/>
    </row>
    <row r="65" spans="1:12" ht="34.5" customHeight="1">
      <c r="A65" s="23" t="s">
        <v>210</v>
      </c>
      <c r="B65" s="24" t="s">
        <v>267</v>
      </c>
      <c r="C65" s="23" t="s">
        <v>64</v>
      </c>
      <c r="D65" s="25">
        <f t="shared" si="2"/>
        <v>94.3</v>
      </c>
      <c r="E65" s="25">
        <v>94.3</v>
      </c>
      <c r="F65" s="26"/>
      <c r="G65" s="27"/>
      <c r="H65" s="28"/>
      <c r="I65" s="27"/>
      <c r="J65" s="27"/>
      <c r="K65" s="27"/>
      <c r="L65" s="27"/>
    </row>
    <row r="66" spans="1:12" ht="34.5" customHeight="1">
      <c r="A66" s="23" t="s">
        <v>210</v>
      </c>
      <c r="B66" s="24" t="s">
        <v>268</v>
      </c>
      <c r="C66" s="23" t="s">
        <v>64</v>
      </c>
      <c r="D66" s="25">
        <f t="shared" si="2"/>
        <v>0.4</v>
      </c>
      <c r="E66" s="25">
        <v>0.4</v>
      </c>
      <c r="F66" s="26"/>
      <c r="G66" s="27"/>
      <c r="H66" s="28"/>
      <c r="I66" s="27"/>
      <c r="J66" s="27"/>
      <c r="K66" s="27"/>
      <c r="L66" s="27"/>
    </row>
    <row r="67" spans="1:12" ht="34.5" customHeight="1">
      <c r="A67" s="23" t="s">
        <v>210</v>
      </c>
      <c r="B67" s="24" t="s">
        <v>269</v>
      </c>
      <c r="C67" s="23" t="s">
        <v>64</v>
      </c>
      <c r="D67" s="25">
        <f t="shared" si="2"/>
        <v>28.2</v>
      </c>
      <c r="E67" s="25">
        <v>28.2</v>
      </c>
      <c r="F67" s="26"/>
      <c r="G67" s="27"/>
      <c r="H67" s="28"/>
      <c r="I67" s="27"/>
      <c r="J67" s="27"/>
      <c r="K67" s="27"/>
      <c r="L67" s="27"/>
    </row>
    <row r="68" spans="1:12" ht="34.5" customHeight="1">
      <c r="A68" s="23" t="s">
        <v>210</v>
      </c>
      <c r="B68" s="24" t="s">
        <v>270</v>
      </c>
      <c r="C68" s="23" t="s">
        <v>64</v>
      </c>
      <c r="D68" s="25">
        <f t="shared" si="2"/>
        <v>20</v>
      </c>
      <c r="E68" s="25">
        <v>20</v>
      </c>
      <c r="F68" s="26"/>
      <c r="G68" s="27"/>
      <c r="H68" s="28"/>
      <c r="I68" s="27"/>
      <c r="J68" s="27"/>
      <c r="K68" s="27"/>
      <c r="L68" s="27"/>
    </row>
    <row r="69" spans="1:12" ht="34.5" customHeight="1">
      <c r="A69" s="23" t="s">
        <v>210</v>
      </c>
      <c r="B69" s="24" t="s">
        <v>271</v>
      </c>
      <c r="C69" s="23" t="s">
        <v>64</v>
      </c>
      <c r="D69" s="25">
        <f t="shared" si="2"/>
        <v>9.21</v>
      </c>
      <c r="E69" s="25">
        <v>9.21</v>
      </c>
      <c r="F69" s="26"/>
      <c r="G69" s="27"/>
      <c r="H69" s="28"/>
      <c r="I69" s="27"/>
      <c r="J69" s="27"/>
      <c r="K69" s="27"/>
      <c r="L69" s="27"/>
    </row>
    <row r="70" spans="1:12" ht="34.5" customHeight="1">
      <c r="A70" s="23" t="s">
        <v>210</v>
      </c>
      <c r="B70" s="24" t="s">
        <v>272</v>
      </c>
      <c r="C70" s="23" t="s">
        <v>64</v>
      </c>
      <c r="D70" s="25">
        <f t="shared" si="2"/>
        <v>28.66</v>
      </c>
      <c r="E70" s="25">
        <v>28.66</v>
      </c>
      <c r="F70" s="26"/>
      <c r="G70" s="27"/>
      <c r="H70" s="28"/>
      <c r="I70" s="27"/>
      <c r="J70" s="27"/>
      <c r="K70" s="27"/>
      <c r="L70" s="27"/>
    </row>
    <row r="71" spans="1:12" ht="34.5" customHeight="1">
      <c r="A71" s="26"/>
      <c r="B71" s="26"/>
      <c r="C71" s="26"/>
      <c r="D71" s="25"/>
      <c r="E71" s="25"/>
      <c r="F71" s="26"/>
      <c r="G71" s="27"/>
      <c r="H71" s="28"/>
      <c r="I71" s="27"/>
      <c r="J71" s="27"/>
      <c r="K71" s="27"/>
      <c r="L71" s="27"/>
    </row>
    <row r="72" spans="1:12" ht="34.5" customHeight="1">
      <c r="A72" s="17" t="s">
        <v>50</v>
      </c>
      <c r="B72" s="17"/>
      <c r="C72" s="26"/>
      <c r="D72" s="25">
        <f>SUM(D6:D71)</f>
        <v>12929.299999999997</v>
      </c>
      <c r="E72" s="25">
        <f>SUM(E6:E71)</f>
        <v>12025.569999999998</v>
      </c>
      <c r="F72" s="25"/>
      <c r="G72" s="25"/>
      <c r="H72" s="30">
        <f>SUM(H6:H71)</f>
        <v>903.73</v>
      </c>
      <c r="I72" s="27"/>
      <c r="J72" s="27"/>
      <c r="K72" s="27"/>
      <c r="L72" s="27"/>
    </row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2">
      <selection activeCell="D13" sqref="D13"/>
    </sheetView>
  </sheetViews>
  <sheetFormatPr defaultColWidth="6.66015625" defaultRowHeight="18" customHeight="1"/>
  <cols>
    <col min="1" max="1" width="50.66015625" style="69" customWidth="1"/>
    <col min="2" max="2" width="17.66015625" style="69" customWidth="1"/>
    <col min="3" max="3" width="50.66015625" style="69" customWidth="1"/>
    <col min="4" max="4" width="17.66015625" style="69" customWidth="1"/>
    <col min="5" max="156" width="9" style="69" customWidth="1"/>
    <col min="157" max="249" width="9.16015625" style="69" customWidth="1"/>
    <col min="250" max="16384" width="6.66015625" style="69" customWidth="1"/>
  </cols>
  <sheetData>
    <row r="1" ht="24" customHeight="1">
      <c r="A1" s="45" t="s">
        <v>0</v>
      </c>
    </row>
    <row r="2" spans="1:249" ht="42" customHeight="1">
      <c r="A2" s="46" t="s">
        <v>1</v>
      </c>
      <c r="B2" s="46"/>
      <c r="C2" s="46"/>
      <c r="D2" s="79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</row>
    <row r="3" spans="1:249" ht="24" customHeight="1">
      <c r="A3" s="42"/>
      <c r="B3" s="42"/>
      <c r="C3" s="42"/>
      <c r="D3" s="42" t="s">
        <v>2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</row>
    <row r="4" spans="1:249" ht="36.75" customHeight="1">
      <c r="A4" s="47" t="s">
        <v>3</v>
      </c>
      <c r="B4" s="47"/>
      <c r="C4" s="47" t="s">
        <v>4</v>
      </c>
      <c r="D4" s="4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</row>
    <row r="5" spans="1:249" ht="36.75" customHeight="1">
      <c r="A5" s="47" t="s">
        <v>5</v>
      </c>
      <c r="B5" s="82" t="s">
        <v>6</v>
      </c>
      <c r="C5" s="47" t="s">
        <v>5</v>
      </c>
      <c r="D5" s="82" t="s">
        <v>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</row>
    <row r="6" spans="1:249" ht="30" customHeight="1">
      <c r="A6" s="136" t="s">
        <v>7</v>
      </c>
      <c r="B6" s="54">
        <v>12370.9</v>
      </c>
      <c r="C6" s="85" t="s">
        <v>8</v>
      </c>
      <c r="D6" s="54">
        <v>324.8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</row>
    <row r="7" spans="1:249" ht="30" customHeight="1">
      <c r="A7" s="136" t="s">
        <v>9</v>
      </c>
      <c r="B7" s="54"/>
      <c r="C7" s="85" t="s">
        <v>10</v>
      </c>
      <c r="D7" s="54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</row>
    <row r="8" spans="1:249" ht="30" customHeight="1">
      <c r="A8" s="136" t="s">
        <v>11</v>
      </c>
      <c r="B8" s="54"/>
      <c r="C8" s="85" t="s">
        <v>12</v>
      </c>
      <c r="D8" s="54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</row>
    <row r="9" spans="1:249" ht="30" customHeight="1">
      <c r="A9" s="137" t="s">
        <v>13</v>
      </c>
      <c r="B9" s="54"/>
      <c r="C9" s="85" t="s">
        <v>14</v>
      </c>
      <c r="D9" s="54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</row>
    <row r="10" spans="1:249" ht="30" customHeight="1">
      <c r="A10" s="138" t="s">
        <v>15</v>
      </c>
      <c r="B10" s="54"/>
      <c r="C10" s="85" t="s">
        <v>16</v>
      </c>
      <c r="D10" s="54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</row>
    <row r="11" spans="1:249" ht="30" customHeight="1">
      <c r="A11" s="138" t="s">
        <v>17</v>
      </c>
      <c r="B11" s="54"/>
      <c r="C11" s="85" t="s">
        <v>18</v>
      </c>
      <c r="D11" s="54">
        <v>12766.4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</row>
    <row r="12" spans="1:249" ht="30" customHeight="1">
      <c r="A12" s="136" t="s">
        <v>19</v>
      </c>
      <c r="B12" s="54"/>
      <c r="C12" s="85" t="s">
        <v>20</v>
      </c>
      <c r="D12" s="54">
        <v>183.4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</row>
    <row r="13" spans="1:249" ht="30" customHeight="1">
      <c r="A13" s="136" t="s">
        <v>21</v>
      </c>
      <c r="B13" s="86"/>
      <c r="C13" s="85" t="s">
        <v>22</v>
      </c>
      <c r="D13" s="54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</row>
    <row r="14" spans="1:249" ht="30" customHeight="1">
      <c r="A14" s="136" t="s">
        <v>23</v>
      </c>
      <c r="B14" s="86"/>
      <c r="C14" s="85" t="s">
        <v>24</v>
      </c>
      <c r="D14" s="54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</row>
    <row r="15" spans="1:249" ht="30" customHeight="1">
      <c r="A15" s="136"/>
      <c r="B15" s="86"/>
      <c r="C15" s="85" t="s">
        <v>25</v>
      </c>
      <c r="D15" s="54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</row>
    <row r="16" spans="1:249" ht="30" customHeight="1">
      <c r="A16" s="136"/>
      <c r="B16" s="86"/>
      <c r="C16" s="85" t="s">
        <v>26</v>
      </c>
      <c r="D16" s="54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10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</row>
    <row r="17" spans="1:249" ht="30" customHeight="1">
      <c r="A17" s="136"/>
      <c r="B17" s="86"/>
      <c r="C17" s="85" t="s">
        <v>27</v>
      </c>
      <c r="D17" s="54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</row>
    <row r="18" spans="1:249" ht="30" customHeight="1">
      <c r="A18" s="136"/>
      <c r="B18" s="54"/>
      <c r="C18" s="85" t="s">
        <v>28</v>
      </c>
      <c r="D18" s="54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</row>
    <row r="19" spans="1:249" ht="30" customHeight="1">
      <c r="A19" s="136"/>
      <c r="B19" s="54"/>
      <c r="C19" s="85" t="s">
        <v>29</v>
      </c>
      <c r="D19" s="54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</row>
    <row r="20" spans="1:249" ht="30" customHeight="1">
      <c r="A20" s="136"/>
      <c r="B20" s="54"/>
      <c r="C20" s="85" t="s">
        <v>30</v>
      </c>
      <c r="D20" s="89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</row>
    <row r="21" spans="1:249" ht="30" customHeight="1">
      <c r="A21" s="52"/>
      <c r="B21" s="54"/>
      <c r="C21" s="85" t="s">
        <v>31</v>
      </c>
      <c r="D21" s="89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</row>
    <row r="22" spans="1:249" ht="30" customHeight="1">
      <c r="A22" s="52"/>
      <c r="B22" s="54"/>
      <c r="C22" s="85" t="s">
        <v>32</v>
      </c>
      <c r="D22" s="54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10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</row>
    <row r="23" spans="1:249" ht="30" customHeight="1">
      <c r="A23" s="52"/>
      <c r="B23" s="54"/>
      <c r="C23" s="85" t="s">
        <v>33</v>
      </c>
      <c r="D23" s="9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10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</row>
    <row r="24" spans="1:249" ht="30" customHeight="1">
      <c r="A24" s="52"/>
      <c r="B24" s="54"/>
      <c r="C24" s="85" t="s">
        <v>34</v>
      </c>
      <c r="D24" s="9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10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</row>
    <row r="25" spans="1:249" ht="30.75" customHeight="1">
      <c r="A25" s="52"/>
      <c r="B25" s="54"/>
      <c r="C25" s="85" t="s">
        <v>35</v>
      </c>
      <c r="D25" s="9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10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</row>
    <row r="26" spans="1:249" ht="30.75" customHeight="1">
      <c r="A26" s="52"/>
      <c r="B26" s="54"/>
      <c r="C26" s="85" t="s">
        <v>36</v>
      </c>
      <c r="D26" s="90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10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</row>
    <row r="27" spans="1:249" ht="30.75" customHeight="1">
      <c r="A27" s="52"/>
      <c r="B27" s="54"/>
      <c r="C27" s="85" t="s">
        <v>37</v>
      </c>
      <c r="D27" s="9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10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</row>
    <row r="28" spans="1:249" ht="30.75" customHeight="1">
      <c r="A28" s="52"/>
      <c r="B28" s="54"/>
      <c r="C28" s="85" t="s">
        <v>38</v>
      </c>
      <c r="D28" s="90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101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</row>
    <row r="29" spans="1:249" ht="30" customHeight="1">
      <c r="A29" s="87" t="s">
        <v>39</v>
      </c>
      <c r="B29" s="54">
        <f>SUM(B6:B28)</f>
        <v>12370.9</v>
      </c>
      <c r="C29" s="87" t="s">
        <v>40</v>
      </c>
      <c r="D29" s="54">
        <f>SUM(D6:D28)</f>
        <v>13274.599999999999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101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</row>
    <row r="30" spans="1:249" ht="30" customHeight="1">
      <c r="A30" s="136" t="s">
        <v>41</v>
      </c>
      <c r="B30" s="84">
        <v>903.7</v>
      </c>
      <c r="C30" s="139" t="s">
        <v>42</v>
      </c>
      <c r="D30" s="54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</row>
    <row r="31" spans="1:249" ht="30" customHeight="1">
      <c r="A31" s="87" t="s">
        <v>43</v>
      </c>
      <c r="B31" s="54">
        <f>B29+B30</f>
        <v>13274.6</v>
      </c>
      <c r="C31" s="87" t="s">
        <v>44</v>
      </c>
      <c r="D31" s="54">
        <f>D29</f>
        <v>13274.599999999999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101"/>
      <c r="FB31" s="101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101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</row>
    <row r="32" spans="1:249" ht="27" customHeight="1">
      <c r="A32" s="58" t="s">
        <v>45</v>
      </c>
      <c r="B32" s="94"/>
      <c r="C32" s="95"/>
      <c r="D32" s="96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10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</row>
    <row r="33" spans="1:249" ht="27.75" customHeight="1">
      <c r="A33" s="97"/>
      <c r="B33" s="98"/>
      <c r="C33" s="97"/>
      <c r="D33" s="98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</row>
    <row r="34" spans="1:249" ht="27.75" customHeight="1">
      <c r="A34" s="99"/>
      <c r="B34" s="100"/>
      <c r="C34" s="100"/>
      <c r="D34" s="100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</row>
    <row r="35" spans="1:249" ht="27.75" customHeight="1">
      <c r="A35" s="100"/>
      <c r="B35" s="100"/>
      <c r="C35" s="100"/>
      <c r="D35" s="100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</row>
    <row r="36" spans="1:249" ht="27.75" customHeight="1">
      <c r="A36" s="100"/>
      <c r="B36" s="100"/>
      <c r="C36" s="100"/>
      <c r="D36" s="100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</row>
    <row r="37" spans="1:249" ht="27.75" customHeight="1">
      <c r="A37" s="100"/>
      <c r="B37" s="100"/>
      <c r="C37" s="100"/>
      <c r="D37" s="100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  <c r="IM37" s="102"/>
      <c r="IN37" s="102"/>
      <c r="IO37" s="10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8"/>
  <sheetViews>
    <sheetView showGridLines="0" showZeros="0" view="pageBreakPreview" zoomScaleNormal="115" zoomScaleSheetLayoutView="100" workbookViewId="0" topLeftCell="A1">
      <selection activeCell="G7" sqref="G7"/>
    </sheetView>
  </sheetViews>
  <sheetFormatPr defaultColWidth="9.16015625" defaultRowHeight="27.75" customHeight="1"/>
  <cols>
    <col min="1" max="1" width="10.83203125" style="121" customWidth="1"/>
    <col min="2" max="2" width="20.66015625" style="121" customWidth="1"/>
    <col min="3" max="5" width="15.5" style="121" customWidth="1"/>
    <col min="6" max="11" width="8.83203125" style="121" customWidth="1"/>
    <col min="12" max="13" width="8.83203125" style="97" customWidth="1"/>
    <col min="14" max="19" width="8.83203125" style="121" customWidth="1"/>
    <col min="20" max="251" width="9" style="97" customWidth="1"/>
    <col min="252" max="252" width="9.16015625" style="106" customWidth="1"/>
    <col min="253" max="16384" width="9.16015625" style="106" customWidth="1"/>
  </cols>
  <sheetData>
    <row r="1" spans="1:19" s="103" customFormat="1" ht="27" customHeight="1">
      <c r="A1" s="45" t="s">
        <v>46</v>
      </c>
      <c r="B1" s="45"/>
      <c r="C1" s="45"/>
      <c r="D1" s="45"/>
      <c r="E1" s="122"/>
      <c r="F1" s="122"/>
      <c r="G1" s="122"/>
      <c r="H1" s="122"/>
      <c r="I1" s="122"/>
      <c r="J1" s="122"/>
      <c r="K1" s="122"/>
      <c r="L1" s="122"/>
      <c r="N1" s="122"/>
      <c r="O1" s="122"/>
      <c r="P1" s="122"/>
      <c r="Q1" s="122"/>
      <c r="R1" s="122"/>
      <c r="S1" s="122"/>
    </row>
    <row r="2" spans="1:19" s="80" customFormat="1" ht="40.5" customHeight="1">
      <c r="A2" s="123" t="s">
        <v>47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</row>
    <row r="3" spans="1:19" s="80" customFormat="1" ht="12.7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19" s="42" customFormat="1" ht="21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N4" s="124"/>
      <c r="O4" s="124"/>
      <c r="P4" s="124"/>
      <c r="Q4" s="124"/>
      <c r="R4" s="124"/>
      <c r="S4" s="124" t="s">
        <v>2</v>
      </c>
    </row>
    <row r="5" spans="1:19" s="120" customFormat="1" ht="29.25" customHeight="1">
      <c r="A5" s="125" t="s">
        <v>48</v>
      </c>
      <c r="B5" s="125" t="s">
        <v>49</v>
      </c>
      <c r="C5" s="126" t="s">
        <v>50</v>
      </c>
      <c r="D5" s="127" t="s">
        <v>51</v>
      </c>
      <c r="E5" s="127"/>
      <c r="F5" s="127"/>
      <c r="G5" s="127"/>
      <c r="H5" s="127"/>
      <c r="I5" s="127"/>
      <c r="J5" s="127"/>
      <c r="K5" s="127"/>
      <c r="L5" s="127"/>
      <c r="M5" s="127"/>
      <c r="N5" s="125" t="s">
        <v>41</v>
      </c>
      <c r="O5" s="125"/>
      <c r="P5" s="125"/>
      <c r="Q5" s="125"/>
      <c r="R5" s="125"/>
      <c r="S5" s="125"/>
    </row>
    <row r="6" spans="1:19" s="120" customFormat="1" ht="29.25" customHeight="1">
      <c r="A6" s="125"/>
      <c r="B6" s="125"/>
      <c r="C6" s="128"/>
      <c r="D6" s="125" t="s">
        <v>52</v>
      </c>
      <c r="E6" s="129" t="s">
        <v>53</v>
      </c>
      <c r="F6" s="129" t="s">
        <v>54</v>
      </c>
      <c r="G6" s="129" t="s">
        <v>55</v>
      </c>
      <c r="H6" s="129" t="s">
        <v>56</v>
      </c>
      <c r="I6" s="129" t="s">
        <v>57</v>
      </c>
      <c r="J6" s="129" t="s">
        <v>58</v>
      </c>
      <c r="K6" s="129" t="s">
        <v>59</v>
      </c>
      <c r="L6" s="129" t="s">
        <v>60</v>
      </c>
      <c r="M6" s="129" t="s">
        <v>61</v>
      </c>
      <c r="N6" s="126" t="s">
        <v>52</v>
      </c>
      <c r="O6" s="125" t="s">
        <v>53</v>
      </c>
      <c r="P6" s="125" t="s">
        <v>54</v>
      </c>
      <c r="Q6" s="125" t="s">
        <v>62</v>
      </c>
      <c r="R6" s="134" t="s">
        <v>56</v>
      </c>
      <c r="S6" s="135" t="s">
        <v>63</v>
      </c>
    </row>
    <row r="7" spans="1:251" s="101" customFormat="1" ht="33.75" customHeight="1">
      <c r="A7" s="112">
        <v>381101</v>
      </c>
      <c r="B7" s="112" t="s">
        <v>64</v>
      </c>
      <c r="C7" s="130">
        <f>D7+N7</f>
        <v>13274.58</v>
      </c>
      <c r="D7" s="130">
        <f>E7</f>
        <v>12370.84</v>
      </c>
      <c r="E7" s="130">
        <v>12370.84</v>
      </c>
      <c r="F7" s="112"/>
      <c r="G7" s="112"/>
      <c r="H7" s="112"/>
      <c r="I7" s="112"/>
      <c r="J7" s="112"/>
      <c r="K7" s="112"/>
      <c r="L7" s="112"/>
      <c r="M7" s="112"/>
      <c r="N7" s="130">
        <f>O7</f>
        <v>903.74</v>
      </c>
      <c r="O7" s="84">
        <v>903.74</v>
      </c>
      <c r="P7" s="54"/>
      <c r="Q7" s="54"/>
      <c r="R7" s="54"/>
      <c r="S7" s="54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19" ht="33.75" customHeight="1">
      <c r="A8" s="131" t="s">
        <v>50</v>
      </c>
      <c r="B8" s="132"/>
      <c r="C8" s="130">
        <f>C7</f>
        <v>13274.58</v>
      </c>
      <c r="D8" s="130">
        <f aca="true" t="shared" si="0" ref="D8:O8">D7</f>
        <v>12370.84</v>
      </c>
      <c r="E8" s="130">
        <f t="shared" si="0"/>
        <v>12370.84</v>
      </c>
      <c r="F8" s="130">
        <f t="shared" si="0"/>
        <v>0</v>
      </c>
      <c r="G8" s="130">
        <f t="shared" si="0"/>
        <v>0</v>
      </c>
      <c r="H8" s="130">
        <f t="shared" si="0"/>
        <v>0</v>
      </c>
      <c r="I8" s="130">
        <f t="shared" si="0"/>
        <v>0</v>
      </c>
      <c r="J8" s="130">
        <f t="shared" si="0"/>
        <v>0</v>
      </c>
      <c r="K8" s="130">
        <f t="shared" si="0"/>
        <v>0</v>
      </c>
      <c r="L8" s="130">
        <f t="shared" si="0"/>
        <v>0</v>
      </c>
      <c r="M8" s="130">
        <f t="shared" si="0"/>
        <v>0</v>
      </c>
      <c r="N8" s="130">
        <f t="shared" si="0"/>
        <v>903.74</v>
      </c>
      <c r="O8" s="130">
        <f t="shared" si="0"/>
        <v>903.74</v>
      </c>
      <c r="P8" s="133"/>
      <c r="Q8" s="133"/>
      <c r="R8" s="133"/>
      <c r="S8" s="133"/>
    </row>
  </sheetData>
  <sheetProtection/>
  <mergeCells count="7">
    <mergeCell ref="A2:S2"/>
    <mergeCell ref="D5:M5"/>
    <mergeCell ref="N5:S5"/>
    <mergeCell ref="A8:B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35"/>
  <sheetViews>
    <sheetView showGridLines="0" showZeros="0" view="pageBreakPreview" zoomScale="85" zoomScaleNormal="115" zoomScaleSheetLayoutView="85" workbookViewId="0" topLeftCell="A23">
      <selection activeCell="G28" sqref="G28"/>
    </sheetView>
  </sheetViews>
  <sheetFormatPr defaultColWidth="9.16015625" defaultRowHeight="27.75" customHeight="1"/>
  <cols>
    <col min="1" max="1" width="23.66015625" style="104" customWidth="1"/>
    <col min="2" max="2" width="22.83203125" style="104" customWidth="1"/>
    <col min="3" max="8" width="17.33203125" style="105" customWidth="1"/>
    <col min="9" max="248" width="10.66015625" style="44" customWidth="1"/>
    <col min="249" max="250" width="9.16015625" style="106" customWidth="1"/>
    <col min="251" max="16384" width="9.16015625" style="106" customWidth="1"/>
  </cols>
  <sheetData>
    <row r="1" spans="1:7" s="103" customFormat="1" ht="27" customHeight="1">
      <c r="A1" s="107" t="s">
        <v>65</v>
      </c>
      <c r="B1" s="107"/>
      <c r="C1" s="108"/>
      <c r="D1" s="108"/>
      <c r="E1" s="108"/>
      <c r="F1" s="108"/>
      <c r="G1" s="108"/>
    </row>
    <row r="2" spans="1:12" s="41" customFormat="1" ht="48.75" customHeight="1">
      <c r="A2" s="46" t="s">
        <v>66</v>
      </c>
      <c r="B2" s="46"/>
      <c r="C2" s="46"/>
      <c r="D2" s="46"/>
      <c r="E2" s="46"/>
      <c r="F2" s="46"/>
      <c r="G2" s="46"/>
      <c r="H2" s="109"/>
      <c r="I2" s="119"/>
      <c r="J2" s="46"/>
      <c r="K2" s="119"/>
      <c r="L2" s="119"/>
    </row>
    <row r="3" spans="1:8" s="42" customFormat="1" ht="21.75" customHeight="1">
      <c r="A3" s="110"/>
      <c r="B3" s="110"/>
      <c r="C3" s="110"/>
      <c r="D3" s="110"/>
      <c r="E3" s="110"/>
      <c r="F3" s="110"/>
      <c r="G3" s="110"/>
      <c r="H3" s="110" t="s">
        <v>2</v>
      </c>
    </row>
    <row r="4" spans="1:8" s="81" customFormat="1" ht="29.25" customHeight="1">
      <c r="A4" s="47" t="s">
        <v>67</v>
      </c>
      <c r="B4" s="47" t="s">
        <v>68</v>
      </c>
      <c r="C4" s="111" t="s">
        <v>69</v>
      </c>
      <c r="D4" s="112" t="s">
        <v>70</v>
      </c>
      <c r="E4" s="112" t="s">
        <v>71</v>
      </c>
      <c r="F4" s="112" t="s">
        <v>72</v>
      </c>
      <c r="G4" s="112" t="s">
        <v>73</v>
      </c>
      <c r="H4" s="112" t="s">
        <v>74</v>
      </c>
    </row>
    <row r="5" spans="1:8" s="81" customFormat="1" ht="29.25" customHeight="1">
      <c r="A5" s="47"/>
      <c r="B5" s="47"/>
      <c r="C5" s="111"/>
      <c r="D5" s="112"/>
      <c r="E5" s="112"/>
      <c r="F5" s="112"/>
      <c r="G5" s="112"/>
      <c r="H5" s="112"/>
    </row>
    <row r="6" spans="1:8" s="81" customFormat="1" ht="29.25" customHeight="1">
      <c r="A6" s="47"/>
      <c r="B6" s="47"/>
      <c r="C6" s="111"/>
      <c r="D6" s="112"/>
      <c r="E6" s="112"/>
      <c r="F6" s="112"/>
      <c r="G6" s="112"/>
      <c r="H6" s="112"/>
    </row>
    <row r="7" spans="1:248" s="49" customFormat="1" ht="47.25" customHeight="1">
      <c r="A7" s="52">
        <v>208</v>
      </c>
      <c r="B7" s="56" t="s">
        <v>75</v>
      </c>
      <c r="C7" s="54">
        <f>C8+C11+C18+C24</f>
        <v>13091.199999999999</v>
      </c>
      <c r="D7" s="54">
        <f>D8+D11+D18+D24</f>
        <v>324.79</v>
      </c>
      <c r="E7" s="54">
        <f>E8+E11+E18+E24</f>
        <v>12766.41</v>
      </c>
      <c r="F7" s="54"/>
      <c r="G7" s="54"/>
      <c r="H7" s="54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</row>
    <row r="8" spans="1:9" s="101" customFormat="1" ht="47.25" customHeight="1">
      <c r="A8" s="55">
        <v>20805</v>
      </c>
      <c r="B8" s="56" t="s">
        <v>76</v>
      </c>
      <c r="C8" s="54">
        <f>D8+E8+F8+G8+H8</f>
        <v>39.31</v>
      </c>
      <c r="D8" s="54">
        <f>D9+D10</f>
        <v>39.31</v>
      </c>
      <c r="E8" s="54"/>
      <c r="F8" s="54"/>
      <c r="G8" s="54"/>
      <c r="H8" s="54"/>
      <c r="I8" s="49"/>
    </row>
    <row r="9" spans="1:8" ht="47.25" customHeight="1">
      <c r="A9" s="56">
        <v>2080505</v>
      </c>
      <c r="B9" s="56" t="s">
        <v>77</v>
      </c>
      <c r="C9" s="54">
        <f>D9+E9+F9+G9+H9</f>
        <v>26.24</v>
      </c>
      <c r="D9" s="54">
        <f>36.54-10.3</f>
        <v>26.24</v>
      </c>
      <c r="E9" s="54"/>
      <c r="F9" s="54"/>
      <c r="G9" s="54"/>
      <c r="H9" s="54"/>
    </row>
    <row r="10" spans="1:8" ht="47.25" customHeight="1">
      <c r="A10" s="56">
        <v>2080506</v>
      </c>
      <c r="B10" s="56" t="s">
        <v>78</v>
      </c>
      <c r="C10" s="54">
        <f>D10+E10+F10+G10+H10</f>
        <v>13.07</v>
      </c>
      <c r="D10" s="54">
        <f>18.27-5.2</f>
        <v>13.07</v>
      </c>
      <c r="E10" s="54"/>
      <c r="F10" s="54"/>
      <c r="G10" s="54"/>
      <c r="H10" s="54"/>
    </row>
    <row r="11" spans="1:8" ht="47.25" customHeight="1">
      <c r="A11" s="55">
        <v>20808</v>
      </c>
      <c r="B11" s="56" t="s">
        <v>79</v>
      </c>
      <c r="C11" s="54">
        <f aca="true" t="shared" si="0" ref="C11:C17">D11+E11+F11+G11+H11</f>
        <v>8426.24</v>
      </c>
      <c r="D11" s="54"/>
      <c r="E11" s="54">
        <f>SUM(E12:E17)</f>
        <v>8426.24</v>
      </c>
      <c r="F11" s="54"/>
      <c r="G11" s="54"/>
      <c r="H11" s="54"/>
    </row>
    <row r="12" spans="1:8" ht="47.25" customHeight="1">
      <c r="A12" s="56">
        <v>2080801</v>
      </c>
      <c r="B12" s="56" t="s">
        <v>80</v>
      </c>
      <c r="C12" s="54">
        <f t="shared" si="0"/>
        <v>1520</v>
      </c>
      <c r="D12" s="54"/>
      <c r="E12" s="54">
        <v>1520</v>
      </c>
      <c r="F12" s="54"/>
      <c r="G12" s="54"/>
      <c r="H12" s="54"/>
    </row>
    <row r="13" spans="1:8" ht="47.25" customHeight="1">
      <c r="A13" s="56">
        <v>2080802</v>
      </c>
      <c r="B13" s="56" t="s">
        <v>81</v>
      </c>
      <c r="C13" s="54">
        <f t="shared" si="0"/>
        <v>1651.26</v>
      </c>
      <c r="D13" s="54"/>
      <c r="E13" s="54">
        <v>1651.26</v>
      </c>
      <c r="F13" s="54"/>
      <c r="G13" s="54"/>
      <c r="H13" s="54"/>
    </row>
    <row r="14" spans="1:8" ht="47.25" customHeight="1">
      <c r="A14" s="56">
        <v>2080803</v>
      </c>
      <c r="B14" s="56" t="s">
        <v>82</v>
      </c>
      <c r="C14" s="54">
        <f t="shared" si="0"/>
        <v>656.6</v>
      </c>
      <c r="D14" s="54"/>
      <c r="E14" s="54">
        <v>656.6</v>
      </c>
      <c r="F14" s="54"/>
      <c r="G14" s="54"/>
      <c r="H14" s="54"/>
    </row>
    <row r="15" spans="1:8" ht="47.25" customHeight="1">
      <c r="A15" s="56" t="s">
        <v>83</v>
      </c>
      <c r="B15" s="56" t="s">
        <v>84</v>
      </c>
      <c r="C15" s="54">
        <f t="shared" si="0"/>
        <v>2204.88</v>
      </c>
      <c r="D15" s="54"/>
      <c r="E15" s="54">
        <v>2204.88</v>
      </c>
      <c r="F15" s="54"/>
      <c r="G15" s="54"/>
      <c r="H15" s="54"/>
    </row>
    <row r="16" spans="1:8" ht="47.25" customHeight="1">
      <c r="A16" s="56" t="s">
        <v>85</v>
      </c>
      <c r="B16" s="56" t="s">
        <v>86</v>
      </c>
      <c r="C16" s="54">
        <f t="shared" si="0"/>
        <v>2</v>
      </c>
      <c r="D16" s="54"/>
      <c r="E16" s="54">
        <v>2</v>
      </c>
      <c r="F16" s="54"/>
      <c r="G16" s="54"/>
      <c r="H16" s="54"/>
    </row>
    <row r="17" spans="1:8" ht="47.25" customHeight="1">
      <c r="A17" s="56" t="s">
        <v>87</v>
      </c>
      <c r="B17" s="56" t="s">
        <v>88</v>
      </c>
      <c r="C17" s="54">
        <f t="shared" si="0"/>
        <v>2391.5</v>
      </c>
      <c r="D17" s="54"/>
      <c r="E17" s="54">
        <f>2416.5-25</f>
        <v>2391.5</v>
      </c>
      <c r="F17" s="54"/>
      <c r="G17" s="54"/>
      <c r="H17" s="54"/>
    </row>
    <row r="18" spans="1:8" ht="47.25" customHeight="1">
      <c r="A18" s="55">
        <v>20809</v>
      </c>
      <c r="B18" s="56" t="s">
        <v>89</v>
      </c>
      <c r="C18" s="54">
        <f aca="true" t="shared" si="1" ref="C18:C33">D18+E18+F18+G18+H18</f>
        <v>3813.5</v>
      </c>
      <c r="D18" s="54"/>
      <c r="E18" s="54">
        <f>SUM(E19:E23)</f>
        <v>3813.5</v>
      </c>
      <c r="F18" s="54"/>
      <c r="G18" s="54"/>
      <c r="H18" s="54"/>
    </row>
    <row r="19" spans="1:8" ht="47.25" customHeight="1">
      <c r="A19" s="56">
        <v>2080901</v>
      </c>
      <c r="B19" s="56" t="s">
        <v>90</v>
      </c>
      <c r="C19" s="54">
        <f t="shared" si="1"/>
        <v>884.21</v>
      </c>
      <c r="D19" s="54"/>
      <c r="E19" s="54">
        <v>884.21</v>
      </c>
      <c r="F19" s="54"/>
      <c r="G19" s="54"/>
      <c r="H19" s="54"/>
    </row>
    <row r="20" spans="1:8" ht="47.25" customHeight="1">
      <c r="A20" s="56">
        <v>2080902</v>
      </c>
      <c r="B20" s="56" t="s">
        <v>91</v>
      </c>
      <c r="C20" s="54">
        <f t="shared" si="1"/>
        <v>1428</v>
      </c>
      <c r="D20" s="54"/>
      <c r="E20" s="54">
        <v>1428</v>
      </c>
      <c r="F20" s="54"/>
      <c r="G20" s="54"/>
      <c r="H20" s="54"/>
    </row>
    <row r="21" spans="1:8" ht="47.25" customHeight="1">
      <c r="A21" s="56">
        <v>2080903</v>
      </c>
      <c r="B21" s="56" t="s">
        <v>92</v>
      </c>
      <c r="C21" s="54">
        <f t="shared" si="1"/>
        <v>93.77</v>
      </c>
      <c r="D21" s="54"/>
      <c r="E21" s="54">
        <v>93.77</v>
      </c>
      <c r="F21" s="54"/>
      <c r="G21" s="54"/>
      <c r="H21" s="54"/>
    </row>
    <row r="22" spans="1:8" ht="47.25" customHeight="1">
      <c r="A22" s="56">
        <v>2080905</v>
      </c>
      <c r="B22" s="56" t="s">
        <v>93</v>
      </c>
      <c r="C22" s="54">
        <f t="shared" si="1"/>
        <v>290</v>
      </c>
      <c r="D22" s="54"/>
      <c r="E22" s="54">
        <v>290</v>
      </c>
      <c r="F22" s="54"/>
      <c r="G22" s="54"/>
      <c r="H22" s="54"/>
    </row>
    <row r="23" spans="1:8" ht="47.25" customHeight="1">
      <c r="A23" s="56">
        <v>2080999</v>
      </c>
      <c r="B23" s="56" t="s">
        <v>94</v>
      </c>
      <c r="C23" s="54">
        <f t="shared" si="1"/>
        <v>1117.52</v>
      </c>
      <c r="D23" s="54"/>
      <c r="E23" s="54">
        <f>1449.02-331.5</f>
        <v>1117.52</v>
      </c>
      <c r="F23" s="54"/>
      <c r="G23" s="54"/>
      <c r="H23" s="54"/>
    </row>
    <row r="24" spans="1:8" ht="47.25" customHeight="1">
      <c r="A24" s="55">
        <v>20828</v>
      </c>
      <c r="B24" s="56" t="s">
        <v>95</v>
      </c>
      <c r="C24" s="54">
        <f t="shared" si="1"/>
        <v>812.15</v>
      </c>
      <c r="D24" s="54">
        <f>SUM(D25:D27)</f>
        <v>285.48</v>
      </c>
      <c r="E24" s="54">
        <f>SUM(E25:E27)</f>
        <v>526.67</v>
      </c>
      <c r="F24" s="54"/>
      <c r="G24" s="54"/>
      <c r="H24" s="54"/>
    </row>
    <row r="25" spans="1:8" ht="47.25" customHeight="1">
      <c r="A25" s="56">
        <v>2082801</v>
      </c>
      <c r="B25" s="56" t="s">
        <v>96</v>
      </c>
      <c r="C25" s="54">
        <f t="shared" si="1"/>
        <v>313.88</v>
      </c>
      <c r="D25" s="54">
        <v>285.48</v>
      </c>
      <c r="E25" s="54">
        <v>28.4</v>
      </c>
      <c r="F25" s="54"/>
      <c r="G25" s="54"/>
      <c r="H25" s="54"/>
    </row>
    <row r="26" spans="1:8" ht="47.25" customHeight="1">
      <c r="A26" s="56">
        <v>2082804</v>
      </c>
      <c r="B26" s="56" t="s">
        <v>97</v>
      </c>
      <c r="C26" s="54">
        <f t="shared" si="1"/>
        <v>300</v>
      </c>
      <c r="D26" s="54"/>
      <c r="E26" s="54">
        <v>300</v>
      </c>
      <c r="F26" s="54"/>
      <c r="G26" s="54"/>
      <c r="H26" s="54"/>
    </row>
    <row r="27" spans="1:8" ht="47.25" customHeight="1">
      <c r="A27" s="56">
        <v>2082899</v>
      </c>
      <c r="B27" s="56" t="s">
        <v>98</v>
      </c>
      <c r="C27" s="54">
        <f t="shared" si="1"/>
        <v>198.26999999999998</v>
      </c>
      <c r="D27" s="54"/>
      <c r="E27" s="54">
        <f>346.57-148.3</f>
        <v>198.26999999999998</v>
      </c>
      <c r="F27" s="54"/>
      <c r="G27" s="54"/>
      <c r="H27" s="54"/>
    </row>
    <row r="28" spans="1:8" ht="47.25" customHeight="1">
      <c r="A28" s="52">
        <v>210</v>
      </c>
      <c r="B28" s="56" t="s">
        <v>99</v>
      </c>
      <c r="C28" s="54">
        <f t="shared" si="1"/>
        <v>183.38</v>
      </c>
      <c r="D28" s="54">
        <f>D29+D32</f>
        <v>20.48</v>
      </c>
      <c r="E28" s="54">
        <f>E29+E32</f>
        <v>162.9</v>
      </c>
      <c r="F28" s="54"/>
      <c r="G28" s="54"/>
      <c r="H28" s="54"/>
    </row>
    <row r="29" spans="1:8" ht="47.25" customHeight="1">
      <c r="A29" s="55">
        <v>21011</v>
      </c>
      <c r="B29" s="56" t="s">
        <v>100</v>
      </c>
      <c r="C29" s="54">
        <f t="shared" si="1"/>
        <v>20.48</v>
      </c>
      <c r="D29" s="54">
        <f>SUM(D30:D31)</f>
        <v>20.48</v>
      </c>
      <c r="E29" s="54"/>
      <c r="F29" s="54"/>
      <c r="G29" s="54"/>
      <c r="H29" s="54"/>
    </row>
    <row r="30" spans="1:8" ht="47.25" customHeight="1">
      <c r="A30" s="56">
        <v>2101101</v>
      </c>
      <c r="B30" s="57" t="s">
        <v>101</v>
      </c>
      <c r="C30" s="54">
        <f t="shared" si="1"/>
        <v>17.2</v>
      </c>
      <c r="D30" s="54">
        <v>17.2</v>
      </c>
      <c r="E30" s="113"/>
      <c r="F30" s="54"/>
      <c r="G30" s="54"/>
      <c r="H30" s="54"/>
    </row>
    <row r="31" spans="1:8" ht="47.25" customHeight="1">
      <c r="A31" s="56">
        <v>2101103</v>
      </c>
      <c r="B31" s="75" t="s">
        <v>102</v>
      </c>
      <c r="C31" s="54">
        <f t="shared" si="1"/>
        <v>3.28</v>
      </c>
      <c r="D31" s="54">
        <v>3.28</v>
      </c>
      <c r="E31" s="113"/>
      <c r="F31" s="54"/>
      <c r="G31" s="54"/>
      <c r="H31" s="54"/>
    </row>
    <row r="32" spans="1:8" ht="47.25" customHeight="1">
      <c r="A32" s="55">
        <v>21014</v>
      </c>
      <c r="B32" s="75" t="s">
        <v>103</v>
      </c>
      <c r="C32" s="54">
        <f t="shared" si="1"/>
        <v>162.9</v>
      </c>
      <c r="D32" s="54"/>
      <c r="E32" s="54">
        <f>E33</f>
        <v>162.9</v>
      </c>
      <c r="F32" s="54"/>
      <c r="G32" s="54"/>
      <c r="H32" s="54"/>
    </row>
    <row r="33" spans="1:8" ht="47.25" customHeight="1">
      <c r="A33" s="56">
        <v>2101401</v>
      </c>
      <c r="B33" s="75" t="s">
        <v>104</v>
      </c>
      <c r="C33" s="54">
        <f t="shared" si="1"/>
        <v>162.9</v>
      </c>
      <c r="D33" s="54"/>
      <c r="E33" s="54">
        <v>162.9</v>
      </c>
      <c r="F33" s="54"/>
      <c r="G33" s="54"/>
      <c r="H33" s="54"/>
    </row>
    <row r="34" spans="1:8" ht="47.25" customHeight="1">
      <c r="A34" s="114"/>
      <c r="B34" s="115" t="s">
        <v>105</v>
      </c>
      <c r="C34" s="54">
        <f>C7+C28</f>
        <v>13274.579999999998</v>
      </c>
      <c r="D34" s="54">
        <f>D7+D28</f>
        <v>345.27000000000004</v>
      </c>
      <c r="E34" s="54">
        <f>E7+E28</f>
        <v>12929.31</v>
      </c>
      <c r="F34" s="54"/>
      <c r="G34" s="54"/>
      <c r="H34" s="54"/>
    </row>
    <row r="35" spans="1:8" ht="27.75" customHeight="1">
      <c r="A35" s="76" t="s">
        <v>106</v>
      </c>
      <c r="B35" s="116"/>
      <c r="C35" s="117"/>
      <c r="D35" s="118"/>
      <c r="E35" s="118"/>
      <c r="F35" s="118"/>
      <c r="G35" s="118"/>
      <c r="H35" s="118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0">
      <selection activeCell="C29" sqref="C29"/>
    </sheetView>
  </sheetViews>
  <sheetFormatPr defaultColWidth="6.66015625" defaultRowHeight="18" customHeight="1"/>
  <cols>
    <col min="1" max="1" width="50.66015625" style="69" customWidth="1"/>
    <col min="2" max="2" width="17.66015625" style="69" customWidth="1"/>
    <col min="3" max="3" width="50.66015625" style="69" customWidth="1"/>
    <col min="4" max="4" width="17.66015625" style="69" customWidth="1"/>
    <col min="5" max="157" width="9" style="69" customWidth="1"/>
    <col min="158" max="250" width="9.16015625" style="69" customWidth="1"/>
    <col min="251" max="16384" width="6.66015625" style="69" customWidth="1"/>
  </cols>
  <sheetData>
    <row r="1" ht="24" customHeight="1">
      <c r="A1" s="45" t="s">
        <v>107</v>
      </c>
    </row>
    <row r="2" spans="1:250" ht="42" customHeight="1">
      <c r="A2" s="46" t="s">
        <v>108</v>
      </c>
      <c r="B2" s="46"/>
      <c r="C2" s="46"/>
      <c r="D2" s="79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</row>
    <row r="3" spans="1:250" ht="24" customHeight="1">
      <c r="A3" s="42"/>
      <c r="B3" s="42"/>
      <c r="C3" s="42"/>
      <c r="D3" s="42" t="s">
        <v>2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</row>
    <row r="4" spans="1:250" ht="36.75" customHeight="1">
      <c r="A4" s="47" t="s">
        <v>3</v>
      </c>
      <c r="B4" s="47"/>
      <c r="C4" s="47" t="s">
        <v>4</v>
      </c>
      <c r="D4" s="47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</row>
    <row r="5" spans="1:250" ht="36.75" customHeight="1">
      <c r="A5" s="47" t="s">
        <v>5</v>
      </c>
      <c r="B5" s="82" t="s">
        <v>6</v>
      </c>
      <c r="C5" s="47" t="s">
        <v>5</v>
      </c>
      <c r="D5" s="82" t="s">
        <v>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</row>
    <row r="6" spans="1:250" ht="30" customHeight="1">
      <c r="A6" s="52" t="s">
        <v>109</v>
      </c>
      <c r="B6" s="54">
        <f>B7</f>
        <v>12370.85</v>
      </c>
      <c r="C6" s="83" t="s">
        <v>110</v>
      </c>
      <c r="D6" s="54">
        <f>D12+D13</f>
        <v>13274.63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</row>
    <row r="7" spans="1:250" ht="30" customHeight="1">
      <c r="A7" s="52" t="s">
        <v>111</v>
      </c>
      <c r="B7" s="54">
        <v>12370.85</v>
      </c>
      <c r="C7" s="83" t="s">
        <v>112</v>
      </c>
      <c r="D7" s="54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</row>
    <row r="8" spans="1:250" ht="30" customHeight="1">
      <c r="A8" s="52" t="s">
        <v>113</v>
      </c>
      <c r="B8" s="54"/>
      <c r="C8" s="83" t="s">
        <v>114</v>
      </c>
      <c r="D8" s="54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</row>
    <row r="9" spans="1:250" ht="30" customHeight="1">
      <c r="A9" s="52" t="s">
        <v>115</v>
      </c>
      <c r="B9" s="54"/>
      <c r="C9" s="83" t="s">
        <v>116</v>
      </c>
      <c r="D9" s="54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</row>
    <row r="10" spans="1:250" ht="30" customHeight="1">
      <c r="A10" s="52" t="s">
        <v>117</v>
      </c>
      <c r="B10" s="84">
        <f>B11</f>
        <v>903.74</v>
      </c>
      <c r="C10" s="83" t="s">
        <v>118</v>
      </c>
      <c r="D10" s="54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</row>
    <row r="11" spans="1:250" ht="30" customHeight="1">
      <c r="A11" s="52" t="s">
        <v>111</v>
      </c>
      <c r="B11" s="84">
        <v>903.74</v>
      </c>
      <c r="C11" s="85" t="s">
        <v>119</v>
      </c>
      <c r="D11" s="54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</row>
    <row r="12" spans="1:250" ht="30" customHeight="1">
      <c r="A12" s="52" t="s">
        <v>113</v>
      </c>
      <c r="B12" s="54"/>
      <c r="C12" s="85" t="s">
        <v>120</v>
      </c>
      <c r="D12" s="54">
        <v>13091.23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</row>
    <row r="13" spans="1:250" ht="30" customHeight="1">
      <c r="A13" s="52" t="s">
        <v>115</v>
      </c>
      <c r="B13" s="86"/>
      <c r="C13" s="85" t="s">
        <v>121</v>
      </c>
      <c r="D13" s="54">
        <v>183.4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</row>
    <row r="14" spans="1:250" ht="30" customHeight="1">
      <c r="A14" s="87"/>
      <c r="B14" s="86"/>
      <c r="C14" s="85" t="s">
        <v>122</v>
      </c>
      <c r="D14" s="54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</row>
    <row r="15" spans="1:250" ht="30" customHeight="1">
      <c r="A15" s="88"/>
      <c r="B15" s="86"/>
      <c r="C15" s="85" t="s">
        <v>123</v>
      </c>
      <c r="D15" s="54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</row>
    <row r="16" spans="1:250" ht="30" customHeight="1">
      <c r="A16" s="52"/>
      <c r="B16" s="86"/>
      <c r="C16" s="85" t="s">
        <v>124</v>
      </c>
      <c r="D16" s="54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101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</row>
    <row r="17" spans="1:250" ht="30" customHeight="1">
      <c r="A17" s="52"/>
      <c r="B17" s="86"/>
      <c r="C17" s="85" t="s">
        <v>125</v>
      </c>
      <c r="D17" s="54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</row>
    <row r="18" spans="1:250" ht="30" customHeight="1">
      <c r="A18" s="52"/>
      <c r="B18" s="54"/>
      <c r="C18" s="85" t="s">
        <v>126</v>
      </c>
      <c r="D18" s="54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</row>
    <row r="19" spans="1:250" ht="30" customHeight="1">
      <c r="A19" s="52"/>
      <c r="B19" s="54"/>
      <c r="C19" s="85" t="s">
        <v>127</v>
      </c>
      <c r="D19" s="54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</row>
    <row r="20" spans="1:250" ht="30" customHeight="1">
      <c r="A20" s="52"/>
      <c r="B20" s="54"/>
      <c r="C20" s="85" t="s">
        <v>128</v>
      </c>
      <c r="D20" s="89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</row>
    <row r="21" spans="1:250" ht="30" customHeight="1">
      <c r="A21" s="52"/>
      <c r="B21" s="54"/>
      <c r="C21" s="85" t="s">
        <v>129</v>
      </c>
      <c r="D21" s="89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</row>
    <row r="22" spans="1:250" ht="30" customHeight="1">
      <c r="A22" s="52"/>
      <c r="B22" s="54"/>
      <c r="C22" s="85" t="s">
        <v>130</v>
      </c>
      <c r="D22" s="54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101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</row>
    <row r="23" spans="1:250" ht="30" customHeight="1">
      <c r="A23" s="52"/>
      <c r="B23" s="54"/>
      <c r="C23" s="85" t="s">
        <v>131</v>
      </c>
      <c r="D23" s="90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101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</row>
    <row r="24" spans="1:250" ht="30.75" customHeight="1">
      <c r="A24" s="52"/>
      <c r="B24" s="54"/>
      <c r="C24" s="85" t="s">
        <v>132</v>
      </c>
      <c r="D24" s="90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101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</row>
    <row r="25" spans="1:250" ht="30.75" customHeight="1">
      <c r="A25" s="52"/>
      <c r="B25" s="54"/>
      <c r="C25" s="85" t="s">
        <v>133</v>
      </c>
      <c r="D25" s="90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101"/>
      <c r="FC25" s="101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</row>
    <row r="26" spans="1:250" ht="30.75" customHeight="1">
      <c r="A26" s="52"/>
      <c r="B26" s="54"/>
      <c r="C26" s="85" t="s">
        <v>134</v>
      </c>
      <c r="D26" s="90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101"/>
      <c r="FC26" s="101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</row>
    <row r="27" spans="1:250" ht="30.75" customHeight="1">
      <c r="A27" s="52"/>
      <c r="B27" s="54"/>
      <c r="C27" s="85" t="s">
        <v>135</v>
      </c>
      <c r="D27" s="9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101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</row>
    <row r="28" spans="1:250" ht="30" customHeight="1">
      <c r="A28" s="52"/>
      <c r="B28" s="54"/>
      <c r="C28" s="85" t="s">
        <v>136</v>
      </c>
      <c r="D28" s="54"/>
      <c r="E28" s="91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</row>
    <row r="29" spans="1:250" ht="30" customHeight="1">
      <c r="A29" s="52"/>
      <c r="B29" s="54"/>
      <c r="C29" s="85" t="s">
        <v>137</v>
      </c>
      <c r="D29" s="54"/>
      <c r="E29" s="91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</row>
    <row r="30" spans="1:250" ht="30" customHeight="1">
      <c r="A30" s="93"/>
      <c r="B30" s="54"/>
      <c r="C30" s="52" t="s">
        <v>138</v>
      </c>
      <c r="D30" s="54"/>
      <c r="E30" s="91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</row>
    <row r="31" spans="1:250" ht="30" customHeight="1">
      <c r="A31" s="93"/>
      <c r="B31" s="54"/>
      <c r="C31" s="54"/>
      <c r="D31" s="54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</row>
    <row r="32" spans="1:250" ht="30" customHeight="1">
      <c r="A32" s="87" t="s">
        <v>43</v>
      </c>
      <c r="B32" s="54">
        <f>B6+B10</f>
        <v>13274.59</v>
      </c>
      <c r="C32" s="87" t="s">
        <v>44</v>
      </c>
      <c r="D32" s="54">
        <f>D6</f>
        <v>13274.63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101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101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</row>
    <row r="33" spans="1:250" ht="27" customHeight="1">
      <c r="A33" s="58"/>
      <c r="B33" s="94"/>
      <c r="C33" s="95"/>
      <c r="D33" s="96">
        <v>0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</row>
    <row r="34" spans="1:250" ht="27.75" customHeight="1">
      <c r="A34" s="97"/>
      <c r="B34" s="98"/>
      <c r="C34" s="97"/>
      <c r="D34" s="98"/>
      <c r="E34" s="97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</row>
    <row r="35" spans="1:250" ht="27.75" customHeight="1">
      <c r="A35" s="99"/>
      <c r="B35" s="100"/>
      <c r="C35" s="100"/>
      <c r="D35" s="100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97"/>
      <c r="DY35" s="97"/>
      <c r="DZ35" s="97"/>
      <c r="EA35" s="97"/>
      <c r="EB35" s="97"/>
      <c r="EC35" s="97"/>
      <c r="ED35" s="97"/>
      <c r="EE35" s="97"/>
      <c r="EF35" s="97"/>
      <c r="EG35" s="97"/>
      <c r="EH35" s="97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  <c r="IM35" s="102"/>
      <c r="IN35" s="102"/>
      <c r="IO35" s="102"/>
      <c r="IP35" s="102"/>
    </row>
    <row r="36" spans="1:250" ht="27.75" customHeight="1">
      <c r="A36" s="100"/>
      <c r="B36" s="100"/>
      <c r="C36" s="100"/>
      <c r="D36" s="100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97"/>
      <c r="DY36" s="97"/>
      <c r="DZ36" s="97"/>
      <c r="EA36" s="97"/>
      <c r="EB36" s="97"/>
      <c r="EC36" s="97"/>
      <c r="ED36" s="97"/>
      <c r="EE36" s="97"/>
      <c r="EF36" s="97"/>
      <c r="EG36" s="97"/>
      <c r="EH36" s="97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</row>
    <row r="37" spans="1:250" ht="27.75" customHeight="1">
      <c r="A37" s="100"/>
      <c r="B37" s="100"/>
      <c r="C37" s="100"/>
      <c r="D37" s="100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  <c r="IM37" s="102"/>
      <c r="IN37" s="102"/>
      <c r="IO37" s="102"/>
      <c r="IP37" s="102"/>
    </row>
    <row r="38" spans="1:250" ht="27.75" customHeight="1">
      <c r="A38" s="100"/>
      <c r="B38" s="100"/>
      <c r="C38" s="100"/>
      <c r="D38" s="100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  <c r="IM38" s="102"/>
      <c r="IN38" s="102"/>
      <c r="IO38" s="102"/>
      <c r="IP38" s="102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34"/>
  <sheetViews>
    <sheetView showGridLines="0" showZeros="0" tabSelected="1" view="pageBreakPreview" zoomScale="85" zoomScaleNormal="115" zoomScaleSheetLayoutView="85" workbookViewId="0" topLeftCell="A14">
      <selection activeCell="D19" sqref="D19"/>
    </sheetView>
  </sheetViews>
  <sheetFormatPr defaultColWidth="9.16015625" defaultRowHeight="27.75" customHeight="1"/>
  <cols>
    <col min="1" max="1" width="16.83203125" style="44" customWidth="1"/>
    <col min="2" max="2" width="29.5" style="44" customWidth="1"/>
    <col min="3" max="6" width="15.5" style="44" customWidth="1"/>
    <col min="7" max="7" width="19.83203125" style="70" customWidth="1"/>
    <col min="8" max="245" width="7.66015625" style="44" customWidth="1"/>
    <col min="246" max="16384" width="9.16015625" style="69" customWidth="1"/>
  </cols>
  <sheetData>
    <row r="1" spans="1:3" ht="27.75" customHeight="1">
      <c r="A1" s="45" t="s">
        <v>139</v>
      </c>
      <c r="B1" s="45"/>
      <c r="C1" s="45"/>
    </row>
    <row r="2" spans="1:7" s="41" customFormat="1" ht="34.5" customHeight="1">
      <c r="A2" s="46" t="s">
        <v>140</v>
      </c>
      <c r="B2" s="46"/>
      <c r="C2" s="46"/>
      <c r="D2" s="46"/>
      <c r="E2" s="46"/>
      <c r="F2" s="46"/>
      <c r="G2" s="71"/>
    </row>
    <row r="3" s="42" customFormat="1" ht="30.75" customHeight="1">
      <c r="G3" s="72" t="s">
        <v>2</v>
      </c>
    </row>
    <row r="4" spans="1:245" s="43" customFormat="1" ht="39.75" customHeight="1">
      <c r="A4" s="47" t="s">
        <v>67</v>
      </c>
      <c r="B4" s="47" t="s">
        <v>68</v>
      </c>
      <c r="C4" s="47" t="s">
        <v>50</v>
      </c>
      <c r="D4" s="48" t="s">
        <v>70</v>
      </c>
      <c r="E4" s="48"/>
      <c r="F4" s="48"/>
      <c r="G4" s="73" t="s">
        <v>71</v>
      </c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</row>
    <row r="5" spans="1:245" s="43" customFormat="1" ht="39.75" customHeight="1">
      <c r="A5" s="47"/>
      <c r="B5" s="47"/>
      <c r="C5" s="47"/>
      <c r="D5" s="47" t="s">
        <v>141</v>
      </c>
      <c r="E5" s="47" t="s">
        <v>142</v>
      </c>
      <c r="F5" s="47" t="s">
        <v>143</v>
      </c>
      <c r="G5" s="73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</row>
    <row r="6" spans="1:7" ht="34.5" customHeight="1">
      <c r="A6" s="52">
        <v>208</v>
      </c>
      <c r="B6" s="56" t="s">
        <v>75</v>
      </c>
      <c r="C6" s="73">
        <f>D6+G6</f>
        <v>13091.2</v>
      </c>
      <c r="D6" s="54">
        <f>E6+F6</f>
        <v>324.78999999999996</v>
      </c>
      <c r="E6" s="54">
        <f>E7+E10+E17+E23</f>
        <v>298.82</v>
      </c>
      <c r="F6" s="54">
        <f>F7+F10+F17+F23</f>
        <v>25.97</v>
      </c>
      <c r="G6" s="54">
        <f>G7+G10+G17+G23</f>
        <v>12766.41</v>
      </c>
    </row>
    <row r="7" spans="1:7" ht="34.5" customHeight="1">
      <c r="A7" s="55">
        <v>20805</v>
      </c>
      <c r="B7" s="56" t="s">
        <v>76</v>
      </c>
      <c r="C7" s="73">
        <f aca="true" t="shared" si="0" ref="C7:C22">D7+G7</f>
        <v>39.31</v>
      </c>
      <c r="D7" s="54">
        <f>E7+F7</f>
        <v>39.31</v>
      </c>
      <c r="E7" s="54">
        <f>E8+E9</f>
        <v>39.31</v>
      </c>
      <c r="F7" s="54"/>
      <c r="G7" s="73"/>
    </row>
    <row r="8" spans="1:7" ht="34.5" customHeight="1">
      <c r="A8" s="56">
        <v>2080505</v>
      </c>
      <c r="B8" s="56" t="s">
        <v>77</v>
      </c>
      <c r="C8" s="73">
        <f t="shared" si="0"/>
        <v>26.24</v>
      </c>
      <c r="D8" s="54">
        <f aca="true" t="shared" si="1" ref="D8:D22">E8+F8</f>
        <v>26.24</v>
      </c>
      <c r="E8" s="54">
        <f>36.54-10.3</f>
        <v>26.24</v>
      </c>
      <c r="F8" s="54"/>
      <c r="G8" s="73"/>
    </row>
    <row r="9" spans="1:7" ht="34.5" customHeight="1">
      <c r="A9" s="56">
        <v>2080506</v>
      </c>
      <c r="B9" s="56" t="s">
        <v>78</v>
      </c>
      <c r="C9" s="73">
        <f t="shared" si="0"/>
        <v>13.07</v>
      </c>
      <c r="D9" s="54">
        <f t="shared" si="1"/>
        <v>13.07</v>
      </c>
      <c r="E9" s="54">
        <f>18.27-5.2</f>
        <v>13.07</v>
      </c>
      <c r="F9" s="54"/>
      <c r="G9" s="73"/>
    </row>
    <row r="10" spans="1:7" ht="34.5" customHeight="1">
      <c r="A10" s="55">
        <v>20808</v>
      </c>
      <c r="B10" s="56" t="s">
        <v>79</v>
      </c>
      <c r="C10" s="73">
        <f t="shared" si="0"/>
        <v>8426.24</v>
      </c>
      <c r="D10" s="54">
        <f t="shared" si="1"/>
        <v>0</v>
      </c>
      <c r="E10" s="54"/>
      <c r="F10" s="54"/>
      <c r="G10" s="73">
        <f>SUM(G11:G16)</f>
        <v>8426.24</v>
      </c>
    </row>
    <row r="11" spans="1:7" ht="34.5" customHeight="1">
      <c r="A11" s="56">
        <v>2080801</v>
      </c>
      <c r="B11" s="56" t="s">
        <v>80</v>
      </c>
      <c r="C11" s="73">
        <f t="shared" si="0"/>
        <v>1520</v>
      </c>
      <c r="D11" s="54">
        <f t="shared" si="1"/>
        <v>0</v>
      </c>
      <c r="E11" s="54"/>
      <c r="F11" s="54"/>
      <c r="G11" s="73">
        <v>1520</v>
      </c>
    </row>
    <row r="12" spans="1:7" ht="34.5" customHeight="1">
      <c r="A12" s="56">
        <v>2080802</v>
      </c>
      <c r="B12" s="56" t="s">
        <v>81</v>
      </c>
      <c r="C12" s="73">
        <f t="shared" si="0"/>
        <v>1651.26</v>
      </c>
      <c r="D12" s="54">
        <f t="shared" si="1"/>
        <v>0</v>
      </c>
      <c r="E12" s="54"/>
      <c r="F12" s="54"/>
      <c r="G12" s="73">
        <v>1651.26</v>
      </c>
    </row>
    <row r="13" spans="1:7" ht="34.5" customHeight="1">
      <c r="A13" s="56">
        <v>2080803</v>
      </c>
      <c r="B13" s="56" t="s">
        <v>82</v>
      </c>
      <c r="C13" s="73">
        <f t="shared" si="0"/>
        <v>656.6</v>
      </c>
      <c r="D13" s="54">
        <f t="shared" si="1"/>
        <v>0</v>
      </c>
      <c r="E13" s="54"/>
      <c r="F13" s="54"/>
      <c r="G13" s="73">
        <v>656.6</v>
      </c>
    </row>
    <row r="14" spans="1:7" ht="34.5" customHeight="1">
      <c r="A14" s="56" t="s">
        <v>83</v>
      </c>
      <c r="B14" s="56" t="s">
        <v>84</v>
      </c>
      <c r="C14" s="73">
        <f t="shared" si="0"/>
        <v>2204.88</v>
      </c>
      <c r="D14" s="54">
        <f t="shared" si="1"/>
        <v>0</v>
      </c>
      <c r="E14" s="54"/>
      <c r="F14" s="54"/>
      <c r="G14" s="73">
        <v>2204.88</v>
      </c>
    </row>
    <row r="15" spans="1:7" ht="34.5" customHeight="1">
      <c r="A15" s="56" t="s">
        <v>85</v>
      </c>
      <c r="B15" s="56" t="s">
        <v>86</v>
      </c>
      <c r="C15" s="73">
        <f t="shared" si="0"/>
        <v>2</v>
      </c>
      <c r="D15" s="54">
        <f t="shared" si="1"/>
        <v>0</v>
      </c>
      <c r="E15" s="54"/>
      <c r="F15" s="54"/>
      <c r="G15" s="73">
        <v>2</v>
      </c>
    </row>
    <row r="16" spans="1:7" ht="34.5" customHeight="1">
      <c r="A16" s="56" t="s">
        <v>87</v>
      </c>
      <c r="B16" s="56" t="s">
        <v>88</v>
      </c>
      <c r="C16" s="73">
        <f t="shared" si="0"/>
        <v>2391.5</v>
      </c>
      <c r="D16" s="54">
        <f t="shared" si="1"/>
        <v>0</v>
      </c>
      <c r="E16" s="54"/>
      <c r="F16" s="54"/>
      <c r="G16" s="73">
        <f>2416.5-25</f>
        <v>2391.5</v>
      </c>
    </row>
    <row r="17" spans="1:7" ht="34.5" customHeight="1">
      <c r="A17" s="55">
        <v>20809</v>
      </c>
      <c r="B17" s="56" t="s">
        <v>89</v>
      </c>
      <c r="C17" s="73">
        <f t="shared" si="0"/>
        <v>3813.5</v>
      </c>
      <c r="D17" s="54">
        <f t="shared" si="1"/>
        <v>0</v>
      </c>
      <c r="E17" s="54"/>
      <c r="F17" s="54"/>
      <c r="G17" s="73">
        <f>SUM(G18:G22)</f>
        <v>3813.5</v>
      </c>
    </row>
    <row r="18" spans="1:7" ht="34.5" customHeight="1">
      <c r="A18" s="56">
        <v>2080901</v>
      </c>
      <c r="B18" s="56" t="s">
        <v>90</v>
      </c>
      <c r="C18" s="73">
        <f t="shared" si="0"/>
        <v>884.21</v>
      </c>
      <c r="D18" s="54">
        <f t="shared" si="1"/>
        <v>0</v>
      </c>
      <c r="E18" s="54"/>
      <c r="F18" s="54"/>
      <c r="G18" s="73">
        <v>884.21</v>
      </c>
    </row>
    <row r="19" spans="1:7" ht="34.5" customHeight="1">
      <c r="A19" s="56">
        <v>2080902</v>
      </c>
      <c r="B19" s="56" t="s">
        <v>91</v>
      </c>
      <c r="C19" s="73">
        <f t="shared" si="0"/>
        <v>1428</v>
      </c>
      <c r="D19" s="54">
        <f t="shared" si="1"/>
        <v>0</v>
      </c>
      <c r="E19" s="54"/>
      <c r="F19" s="54"/>
      <c r="G19" s="73">
        <v>1428</v>
      </c>
    </row>
    <row r="20" spans="1:7" ht="34.5" customHeight="1">
      <c r="A20" s="56">
        <v>2080903</v>
      </c>
      <c r="B20" s="56" t="s">
        <v>92</v>
      </c>
      <c r="C20" s="73">
        <f t="shared" si="0"/>
        <v>93.77</v>
      </c>
      <c r="D20" s="54">
        <f t="shared" si="1"/>
        <v>0</v>
      </c>
      <c r="E20" s="54"/>
      <c r="F20" s="54"/>
      <c r="G20" s="73">
        <v>93.77</v>
      </c>
    </row>
    <row r="21" spans="1:7" ht="34.5" customHeight="1">
      <c r="A21" s="56">
        <v>2080905</v>
      </c>
      <c r="B21" s="56" t="s">
        <v>93</v>
      </c>
      <c r="C21" s="73">
        <f t="shared" si="0"/>
        <v>290</v>
      </c>
      <c r="D21" s="54">
        <f t="shared" si="1"/>
        <v>0</v>
      </c>
      <c r="E21" s="54"/>
      <c r="F21" s="54"/>
      <c r="G21" s="73">
        <v>290</v>
      </c>
    </row>
    <row r="22" spans="1:7" ht="34.5" customHeight="1">
      <c r="A22" s="56">
        <v>2080999</v>
      </c>
      <c r="B22" s="56" t="s">
        <v>94</v>
      </c>
      <c r="C22" s="73">
        <f t="shared" si="0"/>
        <v>1117.52</v>
      </c>
      <c r="D22" s="54">
        <f t="shared" si="1"/>
        <v>0</v>
      </c>
      <c r="E22" s="54"/>
      <c r="F22" s="54"/>
      <c r="G22" s="73">
        <f>1449.02-331.5</f>
        <v>1117.52</v>
      </c>
    </row>
    <row r="23" spans="1:7" ht="34.5" customHeight="1">
      <c r="A23" s="55">
        <v>20828</v>
      </c>
      <c r="B23" s="56" t="s">
        <v>95</v>
      </c>
      <c r="C23" s="73">
        <f>SUM(C24:C26)</f>
        <v>812.15</v>
      </c>
      <c r="D23" s="73">
        <f>SUM(D24:D26)</f>
        <v>285.48</v>
      </c>
      <c r="E23" s="73">
        <f>SUM(E24:E26)</f>
        <v>259.51</v>
      </c>
      <c r="F23" s="73">
        <f>SUM(F24:F26)</f>
        <v>25.97</v>
      </c>
      <c r="G23" s="73">
        <f>SUM(G24:G26)</f>
        <v>526.67</v>
      </c>
    </row>
    <row r="24" spans="1:7" ht="34.5" customHeight="1">
      <c r="A24" s="56">
        <v>2082801</v>
      </c>
      <c r="B24" s="56" t="s">
        <v>96</v>
      </c>
      <c r="C24" s="54">
        <f>D24+G24</f>
        <v>313.88</v>
      </c>
      <c r="D24" s="54">
        <f>E24+F24</f>
        <v>285.48</v>
      </c>
      <c r="E24" s="54">
        <v>259.51</v>
      </c>
      <c r="F24" s="54">
        <v>25.97</v>
      </c>
      <c r="G24" s="73">
        <v>28.4</v>
      </c>
    </row>
    <row r="25" spans="1:7" ht="34.5" customHeight="1">
      <c r="A25" s="56">
        <v>2082804</v>
      </c>
      <c r="B25" s="56" t="s">
        <v>97</v>
      </c>
      <c r="C25" s="54">
        <f>D25+G25</f>
        <v>300</v>
      </c>
      <c r="D25" s="54">
        <f>E25+F25</f>
        <v>0</v>
      </c>
      <c r="E25" s="54"/>
      <c r="F25" s="54"/>
      <c r="G25" s="73">
        <v>300</v>
      </c>
    </row>
    <row r="26" spans="1:7" ht="34.5" customHeight="1">
      <c r="A26" s="56">
        <v>2082899</v>
      </c>
      <c r="B26" s="56" t="s">
        <v>98</v>
      </c>
      <c r="C26" s="54">
        <f aca="true" t="shared" si="2" ref="C26:C34">D26+G26</f>
        <v>198.26999999999998</v>
      </c>
      <c r="D26" s="54">
        <f>E26+F26</f>
        <v>0</v>
      </c>
      <c r="E26" s="74"/>
      <c r="F26" s="74"/>
      <c r="G26" s="73">
        <f>346.57-148.3</f>
        <v>198.26999999999998</v>
      </c>
    </row>
    <row r="27" spans="1:7" ht="34.5" customHeight="1">
      <c r="A27" s="52">
        <v>210</v>
      </c>
      <c r="B27" s="56" t="s">
        <v>99</v>
      </c>
      <c r="C27" s="54">
        <f t="shared" si="2"/>
        <v>183.38</v>
      </c>
      <c r="D27" s="54">
        <f>D28+D31</f>
        <v>20.48</v>
      </c>
      <c r="E27" s="54">
        <f>E28+E31</f>
        <v>20.48</v>
      </c>
      <c r="F27" s="54">
        <f>F28+F31</f>
        <v>0</v>
      </c>
      <c r="G27" s="54">
        <f>G28+G31</f>
        <v>162.9</v>
      </c>
    </row>
    <row r="28" spans="1:7" ht="34.5" customHeight="1">
      <c r="A28" s="55">
        <v>21011</v>
      </c>
      <c r="B28" s="56" t="s">
        <v>100</v>
      </c>
      <c r="C28" s="54">
        <f t="shared" si="2"/>
        <v>20.48</v>
      </c>
      <c r="D28" s="54">
        <f>E28</f>
        <v>20.48</v>
      </c>
      <c r="E28" s="54">
        <f>SUM(E29:E30)</f>
        <v>20.48</v>
      </c>
      <c r="F28" s="54"/>
      <c r="G28" s="73"/>
    </row>
    <row r="29" spans="1:7" ht="34.5" customHeight="1">
      <c r="A29" s="56">
        <v>2101101</v>
      </c>
      <c r="B29" s="57" t="s">
        <v>101</v>
      </c>
      <c r="C29" s="54">
        <f t="shared" si="2"/>
        <v>17.2</v>
      </c>
      <c r="D29" s="54">
        <f>E29</f>
        <v>17.2</v>
      </c>
      <c r="E29" s="54">
        <v>17.2</v>
      </c>
      <c r="F29" s="54"/>
      <c r="G29" s="73"/>
    </row>
    <row r="30" spans="1:7" ht="34.5" customHeight="1">
      <c r="A30" s="56">
        <v>2101103</v>
      </c>
      <c r="B30" s="75" t="s">
        <v>102</v>
      </c>
      <c r="C30" s="54">
        <f t="shared" si="2"/>
        <v>3.28</v>
      </c>
      <c r="D30" s="54">
        <f>E30</f>
        <v>3.28</v>
      </c>
      <c r="E30" s="54">
        <v>3.28</v>
      </c>
      <c r="F30" s="54"/>
      <c r="G30" s="73"/>
    </row>
    <row r="31" spans="1:7" ht="34.5" customHeight="1">
      <c r="A31" s="55">
        <v>21014</v>
      </c>
      <c r="B31" s="75" t="s">
        <v>103</v>
      </c>
      <c r="C31" s="54">
        <f t="shared" si="2"/>
        <v>162.9</v>
      </c>
      <c r="D31" s="54">
        <f>E31</f>
        <v>0</v>
      </c>
      <c r="E31" s="54"/>
      <c r="F31" s="54"/>
      <c r="G31" s="73">
        <f>G32</f>
        <v>162.9</v>
      </c>
    </row>
    <row r="32" spans="1:7" ht="34.5" customHeight="1">
      <c r="A32" s="56">
        <v>2101401</v>
      </c>
      <c r="B32" s="75" t="s">
        <v>104</v>
      </c>
      <c r="C32" s="54">
        <f t="shared" si="2"/>
        <v>162.9</v>
      </c>
      <c r="D32" s="54">
        <f>E32</f>
        <v>0</v>
      </c>
      <c r="E32" s="54"/>
      <c r="F32" s="54"/>
      <c r="G32" s="73">
        <v>162.9</v>
      </c>
    </row>
    <row r="33" spans="1:7" ht="34.5" customHeight="1">
      <c r="A33" s="57" t="s">
        <v>144</v>
      </c>
      <c r="B33" s="57" t="s">
        <v>69</v>
      </c>
      <c r="C33" s="54">
        <f>C6+C27</f>
        <v>13274.58</v>
      </c>
      <c r="D33" s="54">
        <f>D6+D27</f>
        <v>345.27</v>
      </c>
      <c r="E33" s="54">
        <f>E6+E27</f>
        <v>319.3</v>
      </c>
      <c r="F33" s="54">
        <f>F6+F27</f>
        <v>25.97</v>
      </c>
      <c r="G33" s="54">
        <f>G6+G27</f>
        <v>12929.31</v>
      </c>
    </row>
    <row r="34" spans="1:7" ht="27.75" customHeight="1">
      <c r="A34" s="76" t="s">
        <v>106</v>
      </c>
      <c r="B34" s="76"/>
      <c r="C34" s="76"/>
      <c r="D34" s="77"/>
      <c r="E34" s="77"/>
      <c r="F34" s="77"/>
      <c r="G34" s="78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4"/>
  <sheetViews>
    <sheetView showGridLines="0" showZeros="0" view="pageBreakPreview" zoomScale="85" zoomScaleNormal="115" zoomScaleSheetLayoutView="85" workbookViewId="0" topLeftCell="A4">
      <selection activeCell="D9" sqref="D9"/>
    </sheetView>
  </sheetViews>
  <sheetFormatPr defaultColWidth="9.16015625" defaultRowHeight="12.75" customHeight="1"/>
  <cols>
    <col min="1" max="1" width="28.16015625" style="69" customWidth="1"/>
    <col min="2" max="2" width="31.5" style="69" customWidth="1"/>
    <col min="3" max="5" width="24.66015625" style="69" customWidth="1"/>
    <col min="6" max="243" width="7.66015625" style="69" customWidth="1"/>
    <col min="244" max="16384" width="9.16015625" style="69" customWidth="1"/>
  </cols>
  <sheetData>
    <row r="1" spans="1:2" ht="33.75" customHeight="1">
      <c r="A1" s="45" t="s">
        <v>145</v>
      </c>
      <c r="B1" s="45"/>
    </row>
    <row r="2" spans="1:243" ht="39.75" customHeight="1">
      <c r="A2" s="46" t="s">
        <v>146</v>
      </c>
      <c r="B2" s="46"/>
      <c r="C2" s="46"/>
      <c r="D2" s="46"/>
      <c r="E2" s="46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</row>
    <row r="3" spans="1:243" ht="15" customHeight="1">
      <c r="A3" s="42"/>
      <c r="B3" s="42"/>
      <c r="C3" s="42"/>
      <c r="D3" s="42"/>
      <c r="E3" s="42" t="s">
        <v>2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</row>
    <row r="4" spans="1:243" ht="39.75" customHeight="1">
      <c r="A4" s="47" t="s">
        <v>147</v>
      </c>
      <c r="B4" s="47"/>
      <c r="C4" s="48" t="s">
        <v>148</v>
      </c>
      <c r="D4" s="48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</row>
    <row r="5" spans="1:243" ht="39.75" customHeight="1">
      <c r="A5" s="47" t="s">
        <v>67</v>
      </c>
      <c r="B5" s="47" t="s">
        <v>68</v>
      </c>
      <c r="C5" s="47" t="s">
        <v>141</v>
      </c>
      <c r="D5" s="47" t="s">
        <v>142</v>
      </c>
      <c r="E5" s="47" t="s">
        <v>143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</row>
    <row r="6" spans="1:243" ht="34.5" customHeight="1">
      <c r="A6" s="52">
        <v>301</v>
      </c>
      <c r="B6" s="51" t="s">
        <v>149</v>
      </c>
      <c r="C6" s="54">
        <f>D6+E6</f>
        <v>317.62</v>
      </c>
      <c r="D6" s="54">
        <f>SUM(D7:D15)</f>
        <v>317.62</v>
      </c>
      <c r="E6" s="5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</row>
    <row r="7" spans="1:243" ht="34.5" customHeight="1">
      <c r="A7" s="52">
        <v>30101</v>
      </c>
      <c r="B7" s="51" t="s">
        <v>150</v>
      </c>
      <c r="C7" s="54">
        <f>D7+E7</f>
        <v>58.72</v>
      </c>
      <c r="D7" s="54">
        <f>85.22-26.5</f>
        <v>58.72</v>
      </c>
      <c r="E7" s="5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</row>
    <row r="8" spans="1:243" ht="34.5" customHeight="1">
      <c r="A8" s="52">
        <v>30102</v>
      </c>
      <c r="B8" s="51" t="s">
        <v>151</v>
      </c>
      <c r="C8" s="54">
        <f>D8+E8</f>
        <v>73.72</v>
      </c>
      <c r="D8" s="54">
        <f>87.42-13.7</f>
        <v>73.72</v>
      </c>
      <c r="E8" s="5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</row>
    <row r="9" spans="1:243" ht="34.5" customHeight="1">
      <c r="A9" s="52">
        <v>30103</v>
      </c>
      <c r="B9" s="51" t="s">
        <v>152</v>
      </c>
      <c r="C9" s="54">
        <f>D9+E9</f>
        <v>41.43</v>
      </c>
      <c r="D9" s="54">
        <v>41.43</v>
      </c>
      <c r="E9" s="5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</row>
    <row r="10" spans="1:243" ht="34.5" customHeight="1">
      <c r="A10" s="52" t="s">
        <v>153</v>
      </c>
      <c r="B10" s="51" t="s">
        <v>154</v>
      </c>
      <c r="C10" s="54">
        <f aca="true" t="shared" si="0" ref="C10:C22">D10+E10</f>
        <v>26.24</v>
      </c>
      <c r="D10" s="54">
        <f>36.54-10.3</f>
        <v>26.24</v>
      </c>
      <c r="E10" s="5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</row>
    <row r="11" spans="1:243" ht="34.5" customHeight="1">
      <c r="A11" s="52" t="s">
        <v>155</v>
      </c>
      <c r="B11" s="51" t="s">
        <v>156</v>
      </c>
      <c r="C11" s="54">
        <f t="shared" si="0"/>
        <v>13.07</v>
      </c>
      <c r="D11" s="54">
        <f>18.27-5.2</f>
        <v>13.07</v>
      </c>
      <c r="E11" s="5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</row>
    <row r="12" spans="1:243" ht="34.5" customHeight="1">
      <c r="A12" s="52" t="s">
        <v>157</v>
      </c>
      <c r="B12" s="51" t="s">
        <v>158</v>
      </c>
      <c r="C12" s="54">
        <f t="shared" si="0"/>
        <v>17.2</v>
      </c>
      <c r="D12" s="54">
        <f>21.4-4.2</f>
        <v>17.2</v>
      </c>
      <c r="E12" s="5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</row>
    <row r="13" spans="1:243" ht="34.5" customHeight="1">
      <c r="A13" s="52" t="s">
        <v>159</v>
      </c>
      <c r="B13" s="51" t="s">
        <v>160</v>
      </c>
      <c r="C13" s="54">
        <f t="shared" si="0"/>
        <v>3.28</v>
      </c>
      <c r="D13" s="54">
        <v>3.28</v>
      </c>
      <c r="E13" s="5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</row>
    <row r="14" spans="1:243" ht="34.5" customHeight="1">
      <c r="A14" s="52" t="s">
        <v>161</v>
      </c>
      <c r="B14" s="51" t="s">
        <v>162</v>
      </c>
      <c r="C14" s="54">
        <f t="shared" si="0"/>
        <v>2.29</v>
      </c>
      <c r="D14" s="54">
        <f>7.49-5.2</f>
        <v>2.29</v>
      </c>
      <c r="E14" s="5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</row>
    <row r="15" spans="1:243" ht="34.5" customHeight="1">
      <c r="A15" s="52" t="s">
        <v>163</v>
      </c>
      <c r="B15" s="51" t="s">
        <v>164</v>
      </c>
      <c r="C15" s="54">
        <f t="shared" si="0"/>
        <v>81.67</v>
      </c>
      <c r="D15" s="54">
        <f>117.87-36.2</f>
        <v>81.67</v>
      </c>
      <c r="E15" s="5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</row>
    <row r="16" spans="1:243" ht="34.5" customHeight="1">
      <c r="A16" s="52">
        <v>302</v>
      </c>
      <c r="B16" s="51" t="s">
        <v>165</v>
      </c>
      <c r="C16" s="54">
        <f t="shared" si="0"/>
        <v>26</v>
      </c>
      <c r="D16" s="54"/>
      <c r="E16" s="54">
        <v>26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</row>
    <row r="17" spans="1:243" ht="34.5" customHeight="1">
      <c r="A17" s="52">
        <v>20228</v>
      </c>
      <c r="B17" s="51" t="s">
        <v>166</v>
      </c>
      <c r="C17" s="54">
        <f t="shared" si="0"/>
        <v>3.3400000000000003</v>
      </c>
      <c r="D17" s="54"/>
      <c r="E17" s="54">
        <f>4.94-1.6</f>
        <v>3.3400000000000003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</row>
    <row r="18" spans="1:243" ht="34.5" customHeight="1">
      <c r="A18" s="52">
        <v>30239</v>
      </c>
      <c r="B18" s="51" t="s">
        <v>167</v>
      </c>
      <c r="C18" s="54">
        <f t="shared" si="0"/>
        <v>11.99</v>
      </c>
      <c r="D18" s="54"/>
      <c r="E18" s="54">
        <v>11.99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</row>
    <row r="19" spans="1:243" ht="34.5" customHeight="1">
      <c r="A19" s="52">
        <v>30299</v>
      </c>
      <c r="B19" s="51" t="s">
        <v>168</v>
      </c>
      <c r="C19" s="54">
        <f t="shared" si="0"/>
        <v>10.6</v>
      </c>
      <c r="D19" s="54"/>
      <c r="E19" s="54">
        <f>17-6.4</f>
        <v>10.6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</row>
    <row r="20" spans="1:243" ht="34.5" customHeight="1">
      <c r="A20" s="52">
        <v>303</v>
      </c>
      <c r="B20" s="51" t="s">
        <v>169</v>
      </c>
      <c r="C20" s="54">
        <f t="shared" si="0"/>
        <v>1.73</v>
      </c>
      <c r="D20" s="54">
        <f>D21+D22</f>
        <v>1.73</v>
      </c>
      <c r="E20" s="5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</row>
    <row r="21" spans="1:243" ht="34.5" customHeight="1">
      <c r="A21" s="52">
        <v>30302</v>
      </c>
      <c r="B21" s="51" t="s">
        <v>170</v>
      </c>
      <c r="C21" s="54">
        <f t="shared" si="0"/>
        <v>1.71</v>
      </c>
      <c r="D21" s="54">
        <v>1.71</v>
      </c>
      <c r="E21" s="5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</row>
    <row r="22" spans="1:243" ht="34.5" customHeight="1">
      <c r="A22" s="52">
        <v>30309</v>
      </c>
      <c r="B22" s="51" t="s">
        <v>171</v>
      </c>
      <c r="C22" s="54">
        <f t="shared" si="0"/>
        <v>0.02</v>
      </c>
      <c r="D22" s="54">
        <v>0.02</v>
      </c>
      <c r="E22" s="5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</row>
    <row r="23" spans="1:243" ht="34.5" customHeight="1">
      <c r="A23" s="52"/>
      <c r="B23" s="57" t="s">
        <v>69</v>
      </c>
      <c r="C23" s="54">
        <f>C6+C16+C20</f>
        <v>345.35</v>
      </c>
      <c r="D23" s="54">
        <f>D6+D16+D20</f>
        <v>319.35</v>
      </c>
      <c r="E23" s="54">
        <v>26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</row>
    <row r="24" spans="1:2" ht="29.25" customHeight="1">
      <c r="A24" s="58" t="s">
        <v>172</v>
      </c>
      <c r="B24" s="58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D9" sqref="D9"/>
    </sheetView>
  </sheetViews>
  <sheetFormatPr defaultColWidth="12" defaultRowHeight="11.25"/>
  <cols>
    <col min="1" max="1" width="21.66015625" style="59" customWidth="1"/>
    <col min="2" max="6" width="18" style="59" customWidth="1"/>
    <col min="7" max="16384" width="12" style="59" customWidth="1"/>
  </cols>
  <sheetData>
    <row r="1" spans="1:6" ht="44.25" customHeight="1">
      <c r="A1" s="45" t="s">
        <v>173</v>
      </c>
      <c r="B1" s="60"/>
      <c r="C1" s="60"/>
      <c r="D1" s="60"/>
      <c r="E1" s="60"/>
      <c r="F1" s="60"/>
    </row>
    <row r="2" spans="1:6" ht="42" customHeight="1">
      <c r="A2" s="61" t="s">
        <v>174</v>
      </c>
      <c r="B2" s="61"/>
      <c r="C2" s="61"/>
      <c r="D2" s="61"/>
      <c r="E2" s="61"/>
      <c r="F2" s="61"/>
    </row>
    <row r="3" spans="1:6" ht="24" customHeight="1">
      <c r="A3" s="61"/>
      <c r="B3" s="61"/>
      <c r="C3" s="61"/>
      <c r="D3" s="61"/>
      <c r="E3" s="61"/>
      <c r="F3" s="61"/>
    </row>
    <row r="4" spans="1:6" ht="24" customHeight="1">
      <c r="A4" s="62"/>
      <c r="B4" s="62"/>
      <c r="C4" s="62"/>
      <c r="D4" s="62"/>
      <c r="E4" s="62"/>
      <c r="F4" s="63" t="s">
        <v>2</v>
      </c>
    </row>
    <row r="5" spans="1:9" ht="64.5" customHeight="1">
      <c r="A5" s="64" t="s">
        <v>175</v>
      </c>
      <c r="B5" s="64" t="s">
        <v>176</v>
      </c>
      <c r="C5" s="65" t="s">
        <v>177</v>
      </c>
      <c r="D5" s="65"/>
      <c r="E5" s="65"/>
      <c r="F5" s="65" t="s">
        <v>178</v>
      </c>
      <c r="H5" s="66"/>
      <c r="I5" s="66"/>
    </row>
    <row r="6" spans="1:9" ht="64.5" customHeight="1">
      <c r="A6" s="64"/>
      <c r="B6" s="64"/>
      <c r="C6" s="65" t="s">
        <v>179</v>
      </c>
      <c r="D6" s="64" t="s">
        <v>180</v>
      </c>
      <c r="E6" s="64" t="s">
        <v>181</v>
      </c>
      <c r="F6" s="65"/>
      <c r="H6" s="67"/>
      <c r="I6" s="66"/>
    </row>
    <row r="7" spans="1:9" ht="64.5" customHeight="1">
      <c r="A7" s="65"/>
      <c r="B7" s="65"/>
      <c r="C7" s="65"/>
      <c r="D7" s="65"/>
      <c r="E7" s="65"/>
      <c r="F7" s="65"/>
      <c r="H7" s="66"/>
      <c r="I7" s="66"/>
    </row>
    <row r="8" spans="1:6" ht="51" customHeight="1">
      <c r="A8" s="68" t="s">
        <v>182</v>
      </c>
      <c r="B8" s="62"/>
      <c r="C8" s="62"/>
      <c r="D8" s="62"/>
      <c r="E8" s="62"/>
      <c r="F8" s="62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7"/>
  <sheetViews>
    <sheetView showGridLines="0" showZeros="0" view="pageBreakPreview" zoomScaleNormal="115" zoomScaleSheetLayoutView="100" workbookViewId="0" topLeftCell="A3">
      <selection activeCell="B15" sqref="B15"/>
    </sheetView>
  </sheetViews>
  <sheetFormatPr defaultColWidth="9.16015625" defaultRowHeight="27.75" customHeight="1"/>
  <cols>
    <col min="1" max="1" width="18.83203125" style="44" customWidth="1"/>
    <col min="2" max="2" width="31.16015625" style="44" customWidth="1"/>
    <col min="3" max="5" width="19.33203125" style="44" customWidth="1"/>
    <col min="6" max="243" width="7.66015625" style="44" customWidth="1"/>
  </cols>
  <sheetData>
    <row r="1" spans="1:2" ht="27.75" customHeight="1">
      <c r="A1" s="45" t="s">
        <v>183</v>
      </c>
      <c r="B1" s="45"/>
    </row>
    <row r="2" spans="1:5" s="41" customFormat="1" ht="34.5" customHeight="1">
      <c r="A2" s="46" t="s">
        <v>184</v>
      </c>
      <c r="B2" s="46"/>
      <c r="C2" s="46"/>
      <c r="D2" s="46"/>
      <c r="E2" s="46"/>
    </row>
    <row r="3" s="42" customFormat="1" ht="30.75" customHeight="1">
      <c r="E3" s="42" t="s">
        <v>2</v>
      </c>
    </row>
    <row r="4" spans="1:243" s="43" customFormat="1" ht="39.75" customHeight="1">
      <c r="A4" s="47" t="s">
        <v>67</v>
      </c>
      <c r="B4" s="47" t="s">
        <v>68</v>
      </c>
      <c r="C4" s="48" t="s">
        <v>185</v>
      </c>
      <c r="D4" s="48"/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</row>
    <row r="5" spans="1:243" s="43" customFormat="1" ht="39.75" customHeight="1">
      <c r="A5" s="50"/>
      <c r="B5" s="50"/>
      <c r="C5" s="47" t="s">
        <v>141</v>
      </c>
      <c r="D5" s="47" t="s">
        <v>70</v>
      </c>
      <c r="E5" s="47" t="s">
        <v>71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</row>
    <row r="6" spans="1:5" ht="45.75" customHeight="1">
      <c r="A6" s="51"/>
      <c r="B6" s="51" t="s">
        <v>186</v>
      </c>
      <c r="C6" s="53"/>
      <c r="D6" s="54"/>
      <c r="E6" s="54"/>
    </row>
    <row r="7" spans="1:5" ht="64.5" customHeight="1">
      <c r="A7" s="55"/>
      <c r="B7" s="55" t="s">
        <v>187</v>
      </c>
      <c r="C7" s="53"/>
      <c r="D7" s="54"/>
      <c r="E7" s="54"/>
    </row>
    <row r="8" spans="1:5" ht="34.5" customHeight="1">
      <c r="A8" s="56"/>
      <c r="B8" s="56" t="s">
        <v>188</v>
      </c>
      <c r="C8" s="53"/>
      <c r="D8" s="54"/>
      <c r="E8" s="54"/>
    </row>
    <row r="9" spans="1:5" ht="34.5" customHeight="1">
      <c r="A9" s="57"/>
      <c r="B9" s="57" t="s">
        <v>189</v>
      </c>
      <c r="C9" s="53"/>
      <c r="D9" s="54"/>
      <c r="E9" s="54"/>
    </row>
    <row r="10" spans="1:5" ht="34.5" customHeight="1">
      <c r="A10" s="52"/>
      <c r="B10" s="52" t="s">
        <v>190</v>
      </c>
      <c r="C10" s="53"/>
      <c r="D10" s="54"/>
      <c r="E10" s="54"/>
    </row>
    <row r="11" spans="1:5" ht="34.5" customHeight="1">
      <c r="A11" s="55"/>
      <c r="B11" s="55" t="s">
        <v>191</v>
      </c>
      <c r="C11" s="53"/>
      <c r="D11" s="54"/>
      <c r="E11" s="54"/>
    </row>
    <row r="12" spans="1:5" ht="34.5" customHeight="1">
      <c r="A12" s="56"/>
      <c r="B12" s="56" t="s">
        <v>192</v>
      </c>
      <c r="C12" s="53"/>
      <c r="D12" s="54"/>
      <c r="E12" s="54"/>
    </row>
    <row r="13" spans="1:5" ht="34.5" customHeight="1">
      <c r="A13" s="57"/>
      <c r="B13" s="57" t="s">
        <v>189</v>
      </c>
      <c r="C13" s="53"/>
      <c r="D13" s="54"/>
      <c r="E13" s="54"/>
    </row>
    <row r="14" spans="1:5" ht="34.5" customHeight="1">
      <c r="A14" s="57"/>
      <c r="B14" s="57"/>
      <c r="C14" s="53"/>
      <c r="D14" s="54"/>
      <c r="E14" s="54"/>
    </row>
    <row r="15" spans="1:5" ht="34.5" customHeight="1">
      <c r="A15" s="57"/>
      <c r="B15" s="57" t="s">
        <v>193</v>
      </c>
      <c r="C15" s="53"/>
      <c r="D15" s="54"/>
      <c r="E15" s="54"/>
    </row>
    <row r="16" spans="1:2" ht="27.75" customHeight="1">
      <c r="A16" s="58" t="s">
        <v>106</v>
      </c>
      <c r="B16" s="58"/>
    </row>
    <row r="17" spans="1:2" ht="27.75" customHeight="1">
      <c r="A17" s="58" t="s">
        <v>194</v>
      </c>
      <c r="B17" s="5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赤道和北极</cp:lastModifiedBy>
  <cp:lastPrinted>2022-01-22T11:15:23Z</cp:lastPrinted>
  <dcterms:created xsi:type="dcterms:W3CDTF">2016-02-19T02:32:40Z</dcterms:created>
  <dcterms:modified xsi:type="dcterms:W3CDTF">2023-04-25T08:10:15Z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907FF5FC26F04B949EC4DCF67F454DBF</vt:lpwstr>
  </property>
</Properties>
</file>